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C:\Intel\X\"/>
    </mc:Choice>
  </mc:AlternateContent>
  <bookViews>
    <workbookView xWindow="3510" yWindow="0" windowWidth="14820" windowHeight="9795" tabRatio="916" firstSheet="4" activeTab="4"/>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state="veryHidden" r:id="rId12"/>
    <sheet name="Форма 4.2.1 | Т-ТЭ | потр" sheetId="642" state="veryHidden"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r:id="rId30"/>
    <sheet name="Форма 4.2.5 | Т-подкл(инд)" sheetId="632" r:id="rId31"/>
    <sheet name="Форма 1.0.1 | Форма 4.7" sheetId="622" r:id="rId32"/>
    <sheet name="Форма 4.7" sheetId="608" r:id="rId33"/>
    <sheet name="Форма 1.0.1 | Форма 4.8" sheetId="646" r:id="rId34"/>
    <sheet name="Форма 4.8" sheetId="610" r:id="rId35"/>
    <sheet name="Форма 1.0.2" sheetId="550" state="veryHidden" r:id="rId36"/>
    <sheet name="Сведения об изменении" sheetId="568"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T_1">'Форма 4.2.1 | Т-ТЭ | &gt;=25МВт'!$M$30</definedName>
    <definedName name="add_CT_10">'Форма 4.2.4 | Т-подкл'!$M$29</definedName>
    <definedName name="add_CT_13">'Форма 4.2.1 | Т-ТЭ | потр'!$M$30</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MO_1">'Форма 4.2.1 | Т-ТЭ | &gt;=25МВт'!$M$31</definedName>
    <definedName name="add_MO_10">'Форма 4.2.4 | Т-подкл'!$M$30</definedName>
    <definedName name="add_MO_13">'Форма 4.2.1 | Т-ТЭ | потр'!$M$31</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POST_5">'Форма 4.2.3 | Т-гор.вода'!$M$27</definedName>
    <definedName name="add_Rate_1">'Форма 4.2.1 | Т-ТЭ | &gt;=25МВт'!$M$32</definedName>
    <definedName name="add_Rate_10">'Форма 4.2.4 | Т-подкл'!$M$31</definedName>
    <definedName name="add_Rate_13">'Форма 4.2.1 | Т-ТЭ | потр'!$M$32</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Warm_1">'Форма 4.2.1 | Т-ТЭ | &gt;=25МВт'!$M$29</definedName>
    <definedName name="add_Warm_10">'Форма 4.2.4 | Т-подкл'!$M$28</definedName>
    <definedName name="add_Warm_13">'Форма 4.2.1 | Т-ТЭ | потр'!$M$29</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потр'!$M$18:$W$32</definedName>
    <definedName name="checkCell_List06_13_double_date">'Форма 4.2.1 | Т-ТЭ | потр'!$X$18:$X$32</definedName>
    <definedName name="checkCell_List06_13_unique_t">'Форма 4.2.1 | Т-ТЭ | потр'!$M$18:$M$32</definedName>
    <definedName name="checkCell_List06_13_unique_t1">'Форма 4.2.1 | Т-ТЭ | потр'!$Y$18:$Y$32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Т-подкл(инд)'!$M$19:$X$25</definedName>
    <definedName name="checkCell_List06_9_double_date">'Форма 4.2.5 | Т-подкл(инд)'!$Y$19:$Y$25</definedName>
    <definedName name="checkCell_List06_9_plata">'Форма 4.2.5 | Т-подкл(инд)'!$Q$15:$R$25</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'Форма 1.0.1 | Форма 4.7'!$F$7:$I$13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Т-подкл(инд)'!$F$7:$I$13</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REESTR_MO!$A$2:$D$321</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потр'!$V$18:$V$32</definedName>
    <definedName name="List06_13_note">'Форма 4.2.1 | Т-ТЭ | потр'!$W$18:$W$32</definedName>
    <definedName name="List06_13_Period">'Форма 4.2.1 | Т-ТЭ | потр'!$O$18:$U$32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Т-подкл(инд)'!$O$19:$O$25</definedName>
    <definedName name="List06_9_MC2">'Форма 4.2.5 | Т-подкл(инд)'!$W$19:$W$25</definedName>
    <definedName name="List06_9_note">'Форма 4.2.5 | Т-подкл(инд)'!$X$19:$X$25</definedName>
    <definedName name="List06_9_Period">'Форма 4.2.5 | Т-подкл(инд)'!$Q$19:$V$25</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4.8'!$H$11:$H$35</definedName>
    <definedName name="List12_note">'Форма 4.8'!$I$10:$I$35</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4.8'!$E$18:$E$20</definedName>
    <definedName name="pCng_List12_6">'Форма 4.8'!$E$34:$E$35</definedName>
    <definedName name="pDbl_List12_5">'Форма 4.8'!$G$31:$G$32</definedName>
    <definedName name="pDbl_List12_5_copy">'Форма 4.8'!$L$31:$L$32</definedName>
    <definedName name="pDbl_List12_5_copy2">'Форма 4.8'!$K$31:$K$32</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Т-подкл(инд)'!$K$19:$K$25</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4.8'!$C$18:$C$20</definedName>
    <definedName name="pDel_List12_3">'Форма 4.8'!$C$23:$C$26</definedName>
    <definedName name="pDel_List12_4">'Форма 4.8'!$C$28:$C$29</definedName>
    <definedName name="pDel_List12_5">'Форма 4.8'!$C$31:$C$32</definedName>
    <definedName name="pDel_List12_6">'Форма 4.8'!$C$34:$C$35</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потр'!$V$13:$V$32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Т-подкл(инд)'!$W$15:$W$25</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4.8'!$E$20</definedName>
    <definedName name="pIns_List12_3">'Форма 4.8'!$E$26</definedName>
    <definedName name="pIns_List12_4">'Форма 4.8'!$E$29</definedName>
    <definedName name="pIns_List12_5">'Форма 4.8'!$E$32</definedName>
    <definedName name="pIns_List12_6">'Форма 4.8'!$E$35</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REESTR_ORG!$A$2:$J$410</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A1" i="612" l="1"/>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Q23" i="632"/>
  <c r="R23" i="632"/>
  <c r="E25" i="610" l="1"/>
  <c r="E24" i="610"/>
  <c r="E19" i="610"/>
  <c r="O7" i="632"/>
  <c r="O8" i="632"/>
  <c r="O9" i="632"/>
  <c r="O10" i="632"/>
  <c r="O18" i="632"/>
  <c r="P18" i="632" s="1"/>
  <c r="Q18" i="632" s="1"/>
  <c r="R18" i="632" s="1"/>
  <c r="S18" i="632" s="1"/>
  <c r="T18" i="632" s="1"/>
  <c r="V18" i="632" s="1"/>
  <c r="X18" i="632" s="1"/>
  <c r="O19" i="632"/>
  <c r="R24" i="632"/>
  <c r="H12" i="646"/>
  <c r="H11" i="646"/>
  <c r="H9" i="646"/>
  <c r="H8" i="646"/>
  <c r="H7" i="646"/>
  <c r="H12" i="622"/>
  <c r="H9" i="622"/>
  <c r="H8" i="622"/>
  <c r="H12" i="617"/>
  <c r="H9" i="617"/>
  <c r="H8" i="617"/>
  <c r="R14" i="601"/>
  <c r="H13" i="646" s="1"/>
  <c r="R13" i="601"/>
  <c r="R12" i="601"/>
  <c r="P12" i="601"/>
  <c r="Y23" i="632"/>
  <c r="F9" i="646"/>
  <c r="F11" i="646"/>
  <c r="F12" i="646"/>
  <c r="L20" i="632"/>
  <c r="L21" i="632"/>
  <c r="L22" i="632"/>
  <c r="L23" i="632"/>
  <c r="L19" i="632"/>
  <c r="F8" i="646"/>
  <c r="M14" i="601"/>
  <c r="F13" i="646"/>
  <c r="M13" i="601"/>
  <c r="M12" i="601"/>
  <c r="F10" i="646"/>
  <c r="H13" i="617" l="1"/>
  <c r="H13" i="622"/>
  <c r="O7" i="627" l="1"/>
  <c r="O8" i="627"/>
  <c r="O9" i="627"/>
  <c r="O10" i="627"/>
  <c r="O17" i="627"/>
  <c r="P17" i="627" s="1"/>
  <c r="Q17" i="627" s="1"/>
  <c r="R17" i="627" s="1"/>
  <c r="S17" i="627" s="1"/>
  <c r="U17" i="627" s="1"/>
  <c r="V17" i="627" s="1"/>
  <c r="W17" i="627" s="1"/>
  <c r="Z24" i="627"/>
  <c r="Q25" i="627"/>
  <c r="B2" i="525"/>
  <c r="B3" i="525"/>
  <c r="E3" i="437"/>
  <c r="L18" i="627"/>
  <c r="Y23" i="627"/>
  <c r="X24" i="627"/>
  <c r="L23" i="627"/>
  <c r="L19" i="627"/>
  <c r="L21" i="627"/>
  <c r="L20" i="627"/>
  <c r="L24" i="627"/>
  <c r="M12" i="550" l="1"/>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O10" i="642"/>
  <c r="O9" i="642"/>
  <c r="O8" i="642"/>
  <c r="O7" i="642"/>
  <c r="L241" i="471"/>
  <c r="L24" i="642"/>
  <c r="L240" i="471"/>
  <c r="L21" i="642"/>
  <c r="L22" i="642"/>
  <c r="F12" i="643"/>
  <c r="L244" i="471"/>
  <c r="X244" i="471"/>
  <c r="L20" i="642"/>
  <c r="F11" i="643"/>
  <c r="L242" i="471"/>
  <c r="F13" i="643"/>
  <c r="X24" i="642"/>
  <c r="F10" i="643"/>
  <c r="L18" i="642"/>
  <c r="L23" i="642"/>
  <c r="L238" i="471"/>
  <c r="F8" i="643"/>
  <c r="F9" i="643"/>
  <c r="L19" i="642"/>
  <c r="L239" i="471"/>
  <c r="L243" i="471"/>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L222" i="471"/>
  <c r="L220" i="471"/>
  <c r="F10" i="641"/>
  <c r="L223" i="471"/>
  <c r="L24" i="640"/>
  <c r="F11" i="641"/>
  <c r="L20" i="640"/>
  <c r="F13" i="641"/>
  <c r="L23" i="640"/>
  <c r="F9" i="641"/>
  <c r="L226" i="471"/>
  <c r="X26" i="640"/>
  <c r="L22" i="640"/>
  <c r="L26" i="640"/>
  <c r="L225" i="471"/>
  <c r="X226" i="471"/>
  <c r="L221" i="471"/>
  <c r="F12" i="641"/>
  <c r="L21" i="640"/>
  <c r="L25" i="640"/>
  <c r="F8" i="641"/>
  <c r="L224" i="47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X167" i="471"/>
  <c r="F12" i="634"/>
  <c r="AH197" i="471"/>
  <c r="Y183" i="471"/>
  <c r="L166" i="471"/>
  <c r="F9" i="636"/>
  <c r="L108" i="471"/>
  <c r="F12" i="635"/>
  <c r="F12" i="637"/>
  <c r="L194" i="471"/>
  <c r="L71" i="471"/>
  <c r="F11" i="635"/>
  <c r="Y90" i="471"/>
  <c r="AC109" i="471"/>
  <c r="L86" i="471"/>
  <c r="L183" i="471"/>
  <c r="L161" i="471"/>
  <c r="Y166" i="471"/>
  <c r="L125" i="471"/>
  <c r="X91" i="471"/>
  <c r="F8" i="634"/>
  <c r="F8" i="636"/>
  <c r="L167" i="471"/>
  <c r="L69" i="471"/>
  <c r="L148" i="471"/>
  <c r="F9" i="637"/>
  <c r="L164" i="471"/>
  <c r="X55" i="471"/>
  <c r="L91" i="471"/>
  <c r="F13" i="634"/>
  <c r="L70" i="471"/>
  <c r="L72" i="471"/>
  <c r="F9" i="639"/>
  <c r="L68" i="471"/>
  <c r="F8" i="638"/>
  <c r="L146" i="471"/>
  <c r="L128" i="471"/>
  <c r="L182" i="471"/>
  <c r="L110" i="471"/>
  <c r="F11" i="636"/>
  <c r="F13" i="639"/>
  <c r="AD108" i="471"/>
  <c r="L33" i="471"/>
  <c r="Y148" i="471"/>
  <c r="L34" i="471"/>
  <c r="F12" i="636"/>
  <c r="L35" i="471"/>
  <c r="L163" i="471"/>
  <c r="L106" i="471"/>
  <c r="L50" i="471"/>
  <c r="F10" i="639"/>
  <c r="L52" i="471"/>
  <c r="L31" i="471"/>
  <c r="L193" i="471"/>
  <c r="X149" i="471"/>
  <c r="F13" i="636"/>
  <c r="F12" i="639"/>
  <c r="AC120" i="471"/>
  <c r="F10" i="637"/>
  <c r="F11" i="638"/>
  <c r="L165" i="471"/>
  <c r="L53" i="471"/>
  <c r="L103" i="471"/>
  <c r="L36" i="471"/>
  <c r="F13" i="635"/>
  <c r="F11" i="639"/>
  <c r="F13" i="637"/>
  <c r="X131" i="471"/>
  <c r="L51" i="471"/>
  <c r="L195" i="471"/>
  <c r="F10" i="634"/>
  <c r="L105" i="471"/>
  <c r="L55" i="471"/>
  <c r="L120" i="471"/>
  <c r="F9" i="635"/>
  <c r="L131" i="471"/>
  <c r="F8" i="635"/>
  <c r="L180" i="471"/>
  <c r="L49" i="471"/>
  <c r="L85" i="471"/>
  <c r="F10" i="635"/>
  <c r="F11" i="634"/>
  <c r="L130" i="471"/>
  <c r="L162" i="471"/>
  <c r="L109" i="471"/>
  <c r="L127" i="471"/>
  <c r="L88" i="471"/>
  <c r="X37" i="471"/>
  <c r="L144" i="471"/>
  <c r="L126" i="471"/>
  <c r="L181" i="471"/>
  <c r="F8" i="639"/>
  <c r="X73" i="471"/>
  <c r="L104" i="471"/>
  <c r="F10" i="636"/>
  <c r="L197" i="471"/>
  <c r="L67" i="471"/>
  <c r="F8" i="637"/>
  <c r="L54" i="471"/>
  <c r="L90" i="471"/>
  <c r="F10" i="638"/>
  <c r="Y130" i="471"/>
  <c r="F9" i="638"/>
  <c r="F13" i="638"/>
  <c r="F12" i="638"/>
  <c r="F9" i="634"/>
  <c r="L73" i="471"/>
  <c r="L149" i="471"/>
  <c r="L196" i="471"/>
  <c r="L32" i="471"/>
  <c r="L145" i="471"/>
  <c r="AC110" i="471"/>
  <c r="L143" i="471"/>
  <c r="L87" i="471"/>
  <c r="L179" i="471"/>
  <c r="L37" i="471"/>
  <c r="F11" i="637"/>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X26" i="626"/>
  <c r="L24" i="626"/>
  <c r="L23" i="625"/>
  <c r="L24" i="625"/>
  <c r="L20" i="625"/>
  <c r="L18" i="625"/>
  <c r="L26" i="626"/>
  <c r="L21" i="626"/>
  <c r="L21" i="624"/>
  <c r="X24" i="625"/>
  <c r="L23" i="624"/>
  <c r="L20" i="626"/>
  <c r="X24" i="624"/>
  <c r="L25" i="626"/>
  <c r="L22" i="624"/>
  <c r="L20" i="624"/>
  <c r="L18" i="624"/>
  <c r="L22" i="626"/>
  <c r="L23" i="626"/>
  <c r="L19" i="624"/>
  <c r="L24" i="624"/>
  <c r="L21" i="625"/>
  <c r="L19" i="625"/>
  <c r="L22" i="625"/>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19" i="631"/>
  <c r="L20" i="630"/>
  <c r="L19" i="633"/>
  <c r="L24" i="630"/>
  <c r="L21" i="633"/>
  <c r="L23" i="633"/>
  <c r="L21" i="630"/>
  <c r="X24" i="630"/>
  <c r="L23" i="631"/>
  <c r="L22" i="633"/>
  <c r="L22" i="631"/>
  <c r="L23" i="630"/>
  <c r="X24" i="631"/>
  <c r="AH23" i="633"/>
  <c r="L18" i="631"/>
  <c r="L20" i="633"/>
  <c r="L18" i="630"/>
  <c r="L20" i="631"/>
  <c r="L24" i="631"/>
  <c r="Y23" i="630"/>
  <c r="Y23" i="631"/>
  <c r="L21" i="631"/>
  <c r="L19" i="630"/>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18" i="629"/>
  <c r="E2" i="437"/>
  <c r="AD23" i="628"/>
  <c r="AC25" i="628"/>
  <c r="X24" i="629"/>
  <c r="L23" i="629"/>
  <c r="L18" i="628"/>
  <c r="L19" i="629"/>
  <c r="Y23" i="629"/>
  <c r="L21" i="628"/>
  <c r="L20" i="629"/>
  <c r="L24" i="628"/>
  <c r="L20" i="628"/>
  <c r="L25" i="628"/>
  <c r="L19" i="628"/>
  <c r="L21" i="629"/>
  <c r="AC24" i="628"/>
  <c r="L23" i="628"/>
  <c r="L24" i="629"/>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10" i="617"/>
  <c r="F13" i="614"/>
  <c r="F8" i="616"/>
  <c r="F10" i="622"/>
  <c r="F13" i="622"/>
  <c r="F10" i="618"/>
  <c r="F339" i="471"/>
  <c r="F9" i="618"/>
  <c r="F340" i="471"/>
  <c r="M297" i="471"/>
  <c r="F342" i="471"/>
  <c r="F12" i="616"/>
  <c r="F10" i="616"/>
  <c r="F13" i="616"/>
  <c r="F341" i="471"/>
  <c r="M307" i="471"/>
  <c r="F337" i="471"/>
  <c r="F13" i="618"/>
  <c r="F11" i="614"/>
  <c r="F11" i="616"/>
  <c r="M302" i="471"/>
  <c r="F9" i="617"/>
  <c r="F12" i="618"/>
  <c r="F12" i="622"/>
  <c r="F11" i="618"/>
  <c r="F12" i="614"/>
  <c r="F13" i="617"/>
  <c r="F10" i="614"/>
  <c r="F9" i="622"/>
  <c r="F8" i="618"/>
  <c r="F12" i="617"/>
  <c r="F11" i="617"/>
  <c r="F8" i="622"/>
  <c r="F338" i="471"/>
  <c r="F9" i="616"/>
  <c r="F11" i="622"/>
  <c r="F9" i="614"/>
  <c r="F8" i="617"/>
  <c r="F8" i="614"/>
</calcChain>
</file>

<file path=xl/sharedStrings.xml><?xml version="1.0" encoding="utf-8"?>
<sst xmlns="http://schemas.openxmlformats.org/spreadsheetml/2006/main" count="6381" uniqueCount="3024">
  <si>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</si>
  <si>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</si>
  <si>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</si>
  <si>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</si>
  <si>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</si>
  <si>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</si>
  <si>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</si>
  <si>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</si>
  <si>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</si>
  <si>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</si>
  <si>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</si>
  <si>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</si>
  <si>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</si>
  <si>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</si>
  <si>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</si>
  <si>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</si>
  <si>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</si>
  <si>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</si>
  <si>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</si>
  <si>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</si>
  <si>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</si>
  <si>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</si>
  <si>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</si>
  <si>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</si>
  <si>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</si>
  <si>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</si>
  <si>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</si>
  <si>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</si>
  <si>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</si>
  <si>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</si>
  <si>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</si>
  <si>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</si>
  <si>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</si>
  <si>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</si>
  <si>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</si>
  <si>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</si>
  <si>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</si>
  <si>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</si>
  <si>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</si>
  <si>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</si>
  <si>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</si>
  <si>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</si>
  <si>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</si>
  <si>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</si>
  <si>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</si>
  <si>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</si>
  <si>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</si>
  <si>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</si>
  <si>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</si>
  <si>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</si>
  <si>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</si>
  <si>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</si>
  <si>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</si>
  <si>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</si>
  <si>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</si>
  <si>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</si>
  <si>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</si>
  <si>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</si>
  <si>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</si>
  <si>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</si>
  <si>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</si>
  <si>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</si>
  <si>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</si>
  <si>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</si>
  <si>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</si>
  <si>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</si>
  <si>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</si>
  <si>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</si>
  <si>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</si>
  <si>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</si>
  <si>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</si>
  <si>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</si>
  <si>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</si>
  <si>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</si>
  <si>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</si>
  <si>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</si>
  <si>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</si>
  <si>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</si>
  <si>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</si>
  <si>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</si>
  <si>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</si>
  <si>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</si>
  <si>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</si>
  <si>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</si>
  <si>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</si>
  <si>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</si>
  <si>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</si>
  <si>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</si>
  <si>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</si>
  <si>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</si>
  <si>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</si>
  <si>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</si>
  <si>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</si>
  <si>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</si>
  <si>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</si>
  <si>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</si>
  <si>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</si>
  <si>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</si>
  <si>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</si>
  <si>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</si>
  <si>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</si>
  <si>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</si>
  <si>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</si>
  <si>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</si>
  <si>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</si>
  <si>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</si>
  <si>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</si>
  <si>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</si>
  <si>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</si>
  <si>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</si>
  <si>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</si>
  <si>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</si>
  <si>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</si>
  <si>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</si>
  <si>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</si>
  <si>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</si>
  <si>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</si>
  <si>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</si>
  <si>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</si>
  <si>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</si>
  <si>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</si>
  <si>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</si>
  <si>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</si>
  <si>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</si>
  <si>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</si>
  <si>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</si>
  <si>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</si>
  <si>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</si>
  <si>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</si>
  <si>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</si>
  <si>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</si>
  <si>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</si>
  <si>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</si>
  <si>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</si>
  <si>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</si>
  <si>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</si>
  <si>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</si>
  <si>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</si>
  <si>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</si>
  <si>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</si>
  <si>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</si>
  <si>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</si>
  <si>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</si>
  <si>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</si>
  <si>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</si>
  <si>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</si>
  <si>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</si>
  <si>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</si>
  <si>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</si>
  <si>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</si>
  <si>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</si>
  <si>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</si>
  <si>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</si>
  <si>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</si>
  <si>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</si>
  <si>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</si>
  <si>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</si>
  <si>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</si>
  <si>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</si>
  <si>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</si>
  <si>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</si>
  <si>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</si>
  <si>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</si>
  <si>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</si>
  <si>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</si>
  <si>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</si>
  <si>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</si>
  <si>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</si>
  <si>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</si>
  <si>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</si>
  <si>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</si>
  <si>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</si>
  <si>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</si>
  <si>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</si>
  <si>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</si>
  <si>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</si>
  <si>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</si>
  <si>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</si>
  <si>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</si>
  <si>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</si>
  <si>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</si>
  <si>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</si>
  <si>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</si>
  <si>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</si>
  <si>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</si>
  <si>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</si>
  <si>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</si>
  <si>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</si>
  <si>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</si>
  <si>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</si>
  <si>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</si>
  <si>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</si>
  <si>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</si>
  <si>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</si>
  <si>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</si>
  <si>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</si>
  <si>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</si>
  <si>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</si>
  <si>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</si>
  <si>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</si>
  <si>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</si>
  <si>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</si>
  <si>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</si>
  <si>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</si>
  <si>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</si>
  <si>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</si>
  <si>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</si>
  <si>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</si>
  <si>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</si>
  <si>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</si>
  <si>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</si>
  <si>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</si>
  <si>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</si>
  <si>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</si>
  <si>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</si>
  <si>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</si>
  <si>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</si>
  <si>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</si>
  <si>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</si>
  <si>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</si>
  <si>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</si>
  <si>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</si>
  <si>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</si>
  <si>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</si>
  <si>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</si>
  <si>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</si>
  <si>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</si>
  <si>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</si>
  <si>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</si>
  <si>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</si>
  <si>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</si>
  <si>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</si>
  <si>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</si>
  <si>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</si>
  <si>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</si>
  <si>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</si>
  <si>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</si>
  <si>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</si>
  <si>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</si>
  <si>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</si>
  <si>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</si>
  <si>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</si>
  <si>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</si>
  <si>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</si>
  <si>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</si>
  <si>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</si>
  <si>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</si>
  <si>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</si>
  <si>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</si>
  <si>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</si>
  <si>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</si>
  <si>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</si>
  <si>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</si>
  <si>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</si>
  <si>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</si>
  <si>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</si>
  <si>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</si>
  <si>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</si>
  <si>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</si>
  <si>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</si>
  <si>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</si>
  <si>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</si>
  <si>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</si>
  <si>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</si>
  <si>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</si>
  <si>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</si>
  <si>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</si>
  <si>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</si>
  <si>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</si>
  <si>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</si>
  <si>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</si>
  <si>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</si>
  <si>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</si>
  <si>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</si>
  <si>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</si>
  <si>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</si>
  <si>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</si>
  <si>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</si>
  <si>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</si>
  <si>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</si>
  <si>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</si>
  <si>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</si>
  <si>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</si>
  <si>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</si>
  <si>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</si>
  <si>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</si>
  <si>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</si>
  <si>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</si>
  <si>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</si>
  <si>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</si>
  <si>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</si>
  <si>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</si>
  <si>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</si>
  <si>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</si>
  <si>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</si>
  <si>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</si>
  <si>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</si>
  <si>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</si>
  <si>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</si>
  <si>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</si>
  <si>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</si>
  <si>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</si>
  <si>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</si>
  <si>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</si>
  <si>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</si>
  <si>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</si>
  <si>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</si>
  <si>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</si>
  <si>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</si>
  <si>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</si>
  <si>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</si>
  <si>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</si>
  <si>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</si>
  <si>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</si>
  <si>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</si>
  <si>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</si>
  <si>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</si>
  <si>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</si>
  <si>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</si>
  <si>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</si>
  <si>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</si>
  <si>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</si>
  <si>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</si>
  <si>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</si>
  <si>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</si>
  <si>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</si>
  <si>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</si>
  <si>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</si>
  <si>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</si>
  <si>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</si>
  <si>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</si>
  <si>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</si>
  <si>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</si>
  <si>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</si>
  <si>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</si>
  <si>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</si>
  <si>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</si>
  <si>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</si>
  <si>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</si>
  <si>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</si>
  <si>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</si>
  <si>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</si>
  <si>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</si>
  <si>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</si>
  <si>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</si>
  <si>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</si>
  <si>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</si>
  <si>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</si>
  <si>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</si>
  <si>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</si>
  <si>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</si>
  <si>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</si>
  <si>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</si>
  <si>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</si>
  <si>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</si>
  <si>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</si>
  <si>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</si>
  <si>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</si>
  <si>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</si>
  <si>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</si>
  <si>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</si>
  <si>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</si>
  <si>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</si>
  <si>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</si>
  <si>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</si>
  <si>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</si>
  <si>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</si>
  <si>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</si>
  <si>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</si>
  <si>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</si>
  <si>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</si>
  <si>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</si>
  <si>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</si>
  <si>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</si>
  <si>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</si>
  <si>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</si>
  <si>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</si>
  <si>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</si>
  <si>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</si>
  <si>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</si>
  <si>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</si>
  <si>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</si>
  <si>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</si>
  <si>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</si>
  <si>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</si>
  <si>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</si>
  <si>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</si>
  <si>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</si>
  <si>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</si>
  <si>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</si>
  <si>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</si>
  <si>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</si>
  <si>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</si>
  <si>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</si>
  <si>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</si>
  <si>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</si>
  <si>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</si>
  <si>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</si>
  <si>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</si>
  <si>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</si>
  <si>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</si>
  <si>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</si>
  <si>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</si>
  <si>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</si>
  <si>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</si>
  <si>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</si>
  <si>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</si>
  <si>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</si>
  <si>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</si>
  <si>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</si>
  <si>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</si>
  <si>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</si>
  <si>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</si>
  <si>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</si>
  <si>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</si>
  <si>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</si>
  <si>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</si>
  <si>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</si>
  <si>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</si>
  <si>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</si>
  <si>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</si>
  <si>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</si>
  <si>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</si>
  <si>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</si>
  <si>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</si>
  <si>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</si>
  <si>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</si>
  <si>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</si>
  <si>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</si>
  <si>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</si>
  <si>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</si>
  <si>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</si>
  <si>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</si>
  <si>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</si>
  <si>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</si>
  <si>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</si>
  <si>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</si>
  <si>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</si>
  <si>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</si>
  <si>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</si>
  <si>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</si>
  <si>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</si>
  <si>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</si>
  <si>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</si>
  <si>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</si>
  <si>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</si>
  <si>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</si>
  <si>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</si>
  <si>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</si>
  <si>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</si>
  <si>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</si>
  <si>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</si>
  <si>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</si>
  <si>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</si>
  <si>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</si>
  <si>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</si>
  <si>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</si>
  <si>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</si>
  <si>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</si>
  <si>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</si>
  <si>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</si>
  <si>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</si>
  <si>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</si>
  <si>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</si>
  <si>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</si>
  <si>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</si>
  <si>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</si>
  <si>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</si>
  <si>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</si>
  <si>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</si>
  <si>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</si>
  <si>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</si>
  <si>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</si>
  <si>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</si>
  <si>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</si>
  <si>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</si>
  <si>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</si>
  <si>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</si>
  <si>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</si>
  <si>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</si>
  <si>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</si>
  <si>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</si>
  <si>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</si>
  <si>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</si>
  <si>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</si>
  <si>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</si>
  <si>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</si>
  <si>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</si>
  <si>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</si>
  <si>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</si>
  <si>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</si>
  <si>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</si>
  <si>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</si>
  <si>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</si>
  <si>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</si>
  <si>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</si>
  <si>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</si>
  <si>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</si>
  <si>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</si>
  <si>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</si>
  <si>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</si>
  <si>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</si>
  <si>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</si>
  <si>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</si>
  <si>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</si>
  <si>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</si>
  <si>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</si>
  <si>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</si>
  <si>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</si>
  <si>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</si>
  <si>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</si>
  <si>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</si>
  <si>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</si>
  <si>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</si>
  <si>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</si>
  <si>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</si>
  <si>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</si>
  <si>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</si>
  <si>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</si>
  <si>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</si>
  <si>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</si>
  <si>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</si>
  <si>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</si>
  <si>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</si>
  <si>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</si>
  <si>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</si>
  <si>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</si>
  <si>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</si>
  <si>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</si>
  <si>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</si>
  <si>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</si>
  <si>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</si>
  <si>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</si>
  <si>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</si>
  <si>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</si>
  <si>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</si>
  <si>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</si>
  <si>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</si>
  <si>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</si>
  <si>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</si>
  <si>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</si>
  <si>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</si>
  <si>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</si>
  <si>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</si>
  <si>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</si>
  <si>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</si>
  <si>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</si>
  <si>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</si>
  <si>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</si>
  <si>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</si>
  <si>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</si>
  <si>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</si>
  <si>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</si>
  <si>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</si>
  <si>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</si>
  <si>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</si>
  <si>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</si>
  <si>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</si>
  <si>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</si>
  <si>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</si>
  <si>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</si>
  <si>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</si>
  <si>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</si>
  <si>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</si>
  <si>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</si>
  <si>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</si>
  <si>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</si>
  <si>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</si>
  <si>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</si>
  <si>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</si>
  <si>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</si>
  <si>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</si>
  <si>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</si>
  <si>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</si>
  <si>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</si>
  <si>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</si>
  <si>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</si>
  <si>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</si>
  <si>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</si>
  <si>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</si>
  <si>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</si>
  <si>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</si>
  <si>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</si>
  <si>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</si>
  <si>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</si>
  <si>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</si>
  <si>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</si>
  <si>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</si>
  <si>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</si>
  <si>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</si>
  <si>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</si>
  <si>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</si>
  <si>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</si>
  <si>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</si>
  <si>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</si>
  <si>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</si>
  <si>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</si>
  <si>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</si>
  <si>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</si>
  <si>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</si>
  <si>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</si>
  <si>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</si>
  <si>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</si>
  <si>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</si>
  <si>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</si>
  <si>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</si>
  <si>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</si>
  <si>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</si>
  <si>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</si>
  <si>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</si>
  <si>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</si>
  <si>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</si>
  <si>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</si>
  <si>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</si>
  <si>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</si>
  <si>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</si>
  <si>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</si>
  <si>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</si>
  <si>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</si>
  <si>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</si>
  <si>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</si>
  <si>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</si>
  <si>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</si>
  <si>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</si>
  <si>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</si>
  <si>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</si>
  <si>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</si>
  <si>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</si>
  <si>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</si>
  <si>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</si>
  <si>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</si>
  <si>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</si>
  <si>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</si>
  <si>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</si>
  <si>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</si>
  <si>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</si>
  <si>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</si>
  <si>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</si>
  <si>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</si>
  <si>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</si>
  <si>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</si>
  <si>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</si>
  <si>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</si>
  <si>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</si>
  <si>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</si>
  <si>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</si>
  <si>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</si>
  <si>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</si>
  <si>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</si>
  <si>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</si>
  <si>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</si>
  <si>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</si>
  <si>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</si>
  <si>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</si>
  <si>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</si>
  <si>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</si>
  <si>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</si>
  <si>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</si>
  <si>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</si>
  <si>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</si>
  <si>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</si>
  <si>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</si>
  <si>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</si>
  <si>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</si>
  <si>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</si>
  <si>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</si>
  <si>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</si>
  <si>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</si>
  <si>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</si>
  <si>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</si>
  <si>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</si>
  <si>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</si>
  <si>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</si>
  <si>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</si>
  <si>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</si>
  <si>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</si>
  <si>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</si>
  <si>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</si>
  <si>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</si>
  <si>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</si>
  <si>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</si>
  <si>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</si>
  <si>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</si>
  <si>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</si>
  <si>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</si>
  <si>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</si>
  <si>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</si>
  <si>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</si>
  <si>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</si>
  <si>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</si>
  <si>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</si>
  <si>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</si>
  <si>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</si>
  <si>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</si>
  <si>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</si>
  <si>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</si>
  <si>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</si>
  <si>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</si>
  <si>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</si>
  <si>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</si>
  <si>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</si>
  <si>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</si>
  <si>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</si>
  <si>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</si>
  <si>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</si>
  <si>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</si>
  <si>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</si>
  <si>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</si>
  <si>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</si>
  <si>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</si>
  <si>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</si>
  <si>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</si>
  <si>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</si>
  <si>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</si>
  <si>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</si>
  <si>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</si>
  <si>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</si>
  <si>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</si>
  <si>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</si>
  <si>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</si>
  <si>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</si>
  <si>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</si>
  <si>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</si>
  <si>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</si>
  <si>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</si>
  <si>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</si>
  <si>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</si>
  <si>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</si>
  <si>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</si>
  <si>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</si>
  <si>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</si>
  <si>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</si>
  <si>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</si>
  <si>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</si>
  <si>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</si>
  <si>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</si>
  <si>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</si>
  <si>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</si>
  <si>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</si>
  <si>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</si>
  <si>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</si>
  <si>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</si>
  <si>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</si>
  <si>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</si>
  <si>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</si>
  <si>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</si>
  <si>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</si>
  <si>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</si>
  <si>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</si>
  <si>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</si>
  <si>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</si>
  <si>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</si>
  <si>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</si>
  <si>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</si>
  <si>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</si>
  <si>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</si>
  <si>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</si>
  <si>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</si>
  <si>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</si>
  <si>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</si>
  <si>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</si>
  <si>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</si>
  <si>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</si>
  <si>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</si>
  <si>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</si>
  <si>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</si>
  <si>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</si>
  <si>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</si>
  <si>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</si>
  <si>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</si>
  <si>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</si>
  <si>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</si>
  <si>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</si>
  <si>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</si>
  <si>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</si>
  <si>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Нет доступных обновлений для отчёта с кодом FAS.JKH.OPEN.INFO.PRICE.WARM!</t>
  </si>
  <si>
    <t>27.12.2022</t>
  </si>
  <si>
    <t>Агаповский муниципальный район</t>
  </si>
  <si>
    <t>75603000</t>
  </si>
  <si>
    <t>Агаповское</t>
  </si>
  <si>
    <t>75603407</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</si>
  <si>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</si>
  <si>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</si>
  <si>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</si>
  <si>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</si>
  <si>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</si>
  <si>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</si>
  <si>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</si>
  <si>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</si>
  <si>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</si>
  <si>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</si>
  <si>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</si>
  <si>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</si>
  <si>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</si>
  <si>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</si>
  <si>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</si>
  <si>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</si>
  <si>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</si>
  <si>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</si>
  <si>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</si>
  <si>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</si>
  <si>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</si>
  <si>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</si>
  <si>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</si>
  <si>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</si>
  <si>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</si>
  <si>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</si>
  <si>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</si>
  <si>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</si>
  <si>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</si>
  <si>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</si>
  <si>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</si>
  <si>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</si>
  <si>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</si>
  <si>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</si>
  <si>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</si>
  <si>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</si>
  <si>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</si>
  <si>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</si>
  <si>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</si>
  <si>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</si>
  <si>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</si>
  <si>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</si>
  <si>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</si>
  <si>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</si>
  <si>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</si>
  <si>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</si>
  <si>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</si>
  <si>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</si>
  <si>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</si>
  <si>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</si>
  <si>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 Миньяр</t>
  </si>
  <si>
    <t>75609103</t>
  </si>
  <si>
    <t>Город Сим</t>
  </si>
  <si>
    <t>75609105</t>
  </si>
  <si>
    <t>Еральское</t>
  </si>
  <si>
    <t>75609422</t>
  </si>
  <si>
    <t>Илекское</t>
  </si>
  <si>
    <t>75609433</t>
  </si>
  <si>
    <t>Поселок Кропачево</t>
  </si>
  <si>
    <t>75609153</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</si>
  <si>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</si>
  <si>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</si>
  <si>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</si>
  <si>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</si>
  <si>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</si>
  <si>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</si>
  <si>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</si>
  <si>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</si>
  <si>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</si>
  <si>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</si>
  <si>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</si>
  <si>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</si>
  <si>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</si>
  <si>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</si>
  <si>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</si>
  <si>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</si>
  <si>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</si>
  <si>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</si>
  <si>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</si>
  <si>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</si>
  <si>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</si>
  <si>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</si>
  <si>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</si>
  <si>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</si>
  <si>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</si>
  <si>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</si>
  <si>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</si>
  <si>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</si>
  <si>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</si>
  <si>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</si>
  <si>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</si>
  <si>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</si>
  <si>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</si>
  <si>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</si>
  <si>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</si>
  <si>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</si>
  <si>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</si>
  <si>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</si>
  <si>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</si>
  <si>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</si>
  <si>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</si>
  <si>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</si>
  <si>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</si>
  <si>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</si>
  <si>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</si>
  <si>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</si>
  <si>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</si>
  <si>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</si>
  <si>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</si>
  <si>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</si>
  <si>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</si>
  <si>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</si>
  <si>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</si>
  <si>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</si>
  <si>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</si>
  <si>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</si>
  <si>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Верхнеуральский муниципальный район</t>
  </si>
  <si>
    <t>75617000</t>
  </si>
  <si>
    <t>Город Верхнеуральск</t>
  </si>
  <si>
    <t>75617101</t>
  </si>
  <si>
    <t>Карагайское</t>
  </si>
  <si>
    <t>75617422</t>
  </si>
  <si>
    <t>Кирсинское</t>
  </si>
  <si>
    <t>75617433</t>
  </si>
  <si>
    <t>Краснинское</t>
  </si>
  <si>
    <t>75617444</t>
  </si>
  <si>
    <t>Петропавловское</t>
  </si>
  <si>
    <t>75617455</t>
  </si>
  <si>
    <t>Поселок Межозерный</t>
  </si>
  <si>
    <t>75617153</t>
  </si>
  <si>
    <t>Спасское</t>
  </si>
  <si>
    <t>75617466</t>
  </si>
  <si>
    <t>Степное</t>
  </si>
  <si>
    <t>75617477</t>
  </si>
  <si>
    <t>Сурменевское</t>
  </si>
  <si>
    <t>75617479</t>
  </si>
  <si>
    <t>Форштадское</t>
  </si>
  <si>
    <t>75617488</t>
  </si>
  <si>
    <t>Город Верхний Уфалей</t>
  </si>
  <si>
    <t>75706000</t>
  </si>
  <si>
    <t>Город Златоуст</t>
  </si>
  <si>
    <t>75712000</t>
  </si>
  <si>
    <t>Город Карабаш</t>
  </si>
  <si>
    <t>75715000</t>
  </si>
  <si>
    <t>Город Копейск</t>
  </si>
  <si>
    <t>75728000</t>
  </si>
  <si>
    <t>Город Кыштым</t>
  </si>
  <si>
    <t>75734000</t>
  </si>
  <si>
    <t>Город Магнитогорск</t>
  </si>
  <si>
    <t>75738000</t>
  </si>
  <si>
    <t>Город Миасс</t>
  </si>
  <si>
    <t>75742000</t>
  </si>
  <si>
    <t>Город Озерск (ЗАТО)</t>
  </si>
  <si>
    <t>75743000</t>
  </si>
  <si>
    <t>Город Снежинск (ЗАТО)</t>
  </si>
  <si>
    <t>75746000</t>
  </si>
  <si>
    <t>Город Трехгорный (ЗАТО)</t>
  </si>
  <si>
    <t>75707000</t>
  </si>
  <si>
    <t>Город Троицк</t>
  </si>
  <si>
    <t>75752000</t>
  </si>
  <si>
    <t>Город Усть-Катав</t>
  </si>
  <si>
    <t>75755000</t>
  </si>
  <si>
    <t>Город Чебаркуль</t>
  </si>
  <si>
    <t>75758000</t>
  </si>
  <si>
    <t>Город Челябинск</t>
  </si>
  <si>
    <t>75701000</t>
  </si>
  <si>
    <t>Калининский</t>
  </si>
  <si>
    <t>75701310</t>
  </si>
  <si>
    <t>Курчатовский</t>
  </si>
  <si>
    <t>75701315</t>
  </si>
  <si>
    <t>Ленинский</t>
  </si>
  <si>
    <t>75701320</t>
  </si>
  <si>
    <t>Металлургический</t>
  </si>
  <si>
    <t>75701330</t>
  </si>
  <si>
    <t>Советский</t>
  </si>
  <si>
    <t>75701370</t>
  </si>
  <si>
    <t>Тракторозаводский</t>
  </si>
  <si>
    <t>75701380</t>
  </si>
  <si>
    <t>Центральный</t>
  </si>
  <si>
    <t>75701390</t>
  </si>
  <si>
    <t>Город Южноуральск</t>
  </si>
  <si>
    <t>75764000</t>
  </si>
  <si>
    <t>Еманжелинский муниципальный район</t>
  </si>
  <si>
    <t>75619000</t>
  </si>
  <si>
    <t>Город Еманжелинск</t>
  </si>
  <si>
    <t>75619101</t>
  </si>
  <si>
    <t>Поселок Зауральский</t>
  </si>
  <si>
    <t>75619152</t>
  </si>
  <si>
    <t>Поселок Красногорский</t>
  </si>
  <si>
    <t>75619154</t>
  </si>
  <si>
    <t>Еткульский муниципальный район</t>
  </si>
  <si>
    <t>75620000</t>
  </si>
  <si>
    <t>Бектышское</t>
  </si>
  <si>
    <t>75620408</t>
  </si>
  <si>
    <t>Белоносовское</t>
  </si>
  <si>
    <t>75620410</t>
  </si>
  <si>
    <t>Белоусовское</t>
  </si>
  <si>
    <t>75620412</t>
  </si>
  <si>
    <t>Еманжелинское</t>
  </si>
  <si>
    <t>75620420</t>
  </si>
  <si>
    <t>Еткульское</t>
  </si>
  <si>
    <t>75620430</t>
  </si>
  <si>
    <t>Каратабанское</t>
  </si>
  <si>
    <t>75620440</t>
  </si>
  <si>
    <t>Коелгинское</t>
  </si>
  <si>
    <t>75620450</t>
  </si>
  <si>
    <t>Лебедевское</t>
  </si>
  <si>
    <t>75620460</t>
  </si>
  <si>
    <t>Новобатуринское</t>
  </si>
  <si>
    <t>75620465</t>
  </si>
  <si>
    <t>Печенкинское</t>
  </si>
  <si>
    <t>75620470</t>
  </si>
  <si>
    <t>Пискловское</t>
  </si>
  <si>
    <t>75620480</t>
  </si>
  <si>
    <t>Селезянское</t>
  </si>
  <si>
    <t>75620490</t>
  </si>
  <si>
    <t>Карталинский муниципальный район</t>
  </si>
  <si>
    <t>75623000</t>
  </si>
  <si>
    <t>Анненское</t>
  </si>
  <si>
    <t>75623405</t>
  </si>
  <si>
    <t>Варшавское</t>
  </si>
  <si>
    <t>75623410</t>
  </si>
  <si>
    <t>Великопетровское</t>
  </si>
  <si>
    <t>75623415</t>
  </si>
  <si>
    <t>Город Карталы</t>
  </si>
  <si>
    <t>75623101</t>
  </si>
  <si>
    <t>Еленинское</t>
  </si>
  <si>
    <t>75623420</t>
  </si>
  <si>
    <t>Мичуринское</t>
  </si>
  <si>
    <t>75623425</t>
  </si>
  <si>
    <t>Неплюевское</t>
  </si>
  <si>
    <t>75623428</t>
  </si>
  <si>
    <t>Полтавское</t>
  </si>
  <si>
    <t>75623435</t>
  </si>
  <si>
    <t>Снежненское</t>
  </si>
  <si>
    <t>75623440</t>
  </si>
  <si>
    <t>Сухореченское</t>
  </si>
  <si>
    <t>75623445</t>
  </si>
  <si>
    <t>Южно-Степное</t>
  </si>
  <si>
    <t>75623450</t>
  </si>
  <si>
    <t>Каслинский муниципальный район</t>
  </si>
  <si>
    <t>75626000</t>
  </si>
  <si>
    <t>Багарякское</t>
  </si>
  <si>
    <t>75626405</t>
  </si>
  <si>
    <t>Береговое</t>
  </si>
  <si>
    <t>75626410</t>
  </si>
  <si>
    <t>Булзинское</t>
  </si>
  <si>
    <t>75626415</t>
  </si>
  <si>
    <t>Воздвиженское сельское поселение</t>
  </si>
  <si>
    <t>75626420</t>
  </si>
  <si>
    <t>Город Касли</t>
  </si>
  <si>
    <t>75626101</t>
  </si>
  <si>
    <t>Григорьевское сельское поселение</t>
  </si>
  <si>
    <t>75626425</t>
  </si>
  <si>
    <t>Маукское</t>
  </si>
  <si>
    <t>75626430</t>
  </si>
  <si>
    <t>Огневское</t>
  </si>
  <si>
    <t>75626435</t>
  </si>
  <si>
    <t>Поселок Вишневогорск</t>
  </si>
  <si>
    <t>75626153</t>
  </si>
  <si>
    <t>Тюбукское</t>
  </si>
  <si>
    <t>75626440</t>
  </si>
  <si>
    <t>Шабуровское</t>
  </si>
  <si>
    <t>75626445</t>
  </si>
  <si>
    <t>Катав-Ивановский муниципальный район</t>
  </si>
  <si>
    <t>75629000</t>
  </si>
  <si>
    <t>Бедярышское</t>
  </si>
  <si>
    <t>75629411</t>
  </si>
  <si>
    <t>Верх-Катавское</t>
  </si>
  <si>
    <t>75629422</t>
  </si>
  <si>
    <t>Город Катав-Ивановск</t>
  </si>
  <si>
    <t>75629101</t>
  </si>
  <si>
    <t>Город Юрюзань</t>
  </si>
  <si>
    <t>75629116</t>
  </si>
  <si>
    <t>Лесное</t>
  </si>
  <si>
    <t>75629430</t>
  </si>
  <si>
    <t>Месединское</t>
  </si>
  <si>
    <t>75629433</t>
  </si>
  <si>
    <t>Орловское</t>
  </si>
  <si>
    <t>75629451</t>
  </si>
  <si>
    <t>Серпиевское</t>
  </si>
  <si>
    <t>75629455</t>
  </si>
  <si>
    <t>Тюлюкское</t>
  </si>
  <si>
    <t>75629477</t>
  </si>
  <si>
    <t>Кизильский муниципальный район</t>
  </si>
  <si>
    <t>75632000</t>
  </si>
  <si>
    <t>Богдановское</t>
  </si>
  <si>
    <t>75632410</t>
  </si>
  <si>
    <t>Гранитное</t>
  </si>
  <si>
    <t>75632420</t>
  </si>
  <si>
    <t>Зингейское</t>
  </si>
  <si>
    <t>75632430</t>
  </si>
  <si>
    <t>Измайловское</t>
  </si>
  <si>
    <t>75632440</t>
  </si>
  <si>
    <t>Карабулакское</t>
  </si>
  <si>
    <t>75632443</t>
  </si>
  <si>
    <t>Кацбахское</t>
  </si>
  <si>
    <t>75632446</t>
  </si>
  <si>
    <t>Кизильское</t>
  </si>
  <si>
    <t>75632450</t>
  </si>
  <si>
    <t>Новоершовское</t>
  </si>
  <si>
    <t>75632456</t>
  </si>
  <si>
    <t>Новопокровское</t>
  </si>
  <si>
    <t>75632458</t>
  </si>
  <si>
    <t>Обручевское</t>
  </si>
  <si>
    <t>75632460</t>
  </si>
  <si>
    <t>Полоцкое</t>
  </si>
  <si>
    <t>75632470</t>
  </si>
  <si>
    <t>Путь Октября</t>
  </si>
  <si>
    <t>75632480</t>
  </si>
  <si>
    <t>Сыртинское</t>
  </si>
  <si>
    <t>75632490</t>
  </si>
  <si>
    <t>Уральское</t>
  </si>
  <si>
    <t>75632493</t>
  </si>
  <si>
    <t>Коркинский муниципальный округ</t>
  </si>
  <si>
    <t>75533000</t>
  </si>
  <si>
    <t>Коркинский муниципальный район</t>
  </si>
  <si>
    <t>75633000</t>
  </si>
  <si>
    <t>Город Коркино</t>
  </si>
  <si>
    <t>75633101</t>
  </si>
  <si>
    <t>Поселок Первомайский</t>
  </si>
  <si>
    <t>75633154</t>
  </si>
  <si>
    <t>Розинское</t>
  </si>
  <si>
    <t>75633156</t>
  </si>
  <si>
    <t>Красноармейский муниципальный район</t>
  </si>
  <si>
    <t>75634000</t>
  </si>
  <si>
    <t>Алабугское</t>
  </si>
  <si>
    <t>75634405</t>
  </si>
  <si>
    <t>Баландинское</t>
  </si>
  <si>
    <t>75634408</t>
  </si>
  <si>
    <t>Березовское</t>
  </si>
  <si>
    <t>75634410</t>
  </si>
  <si>
    <t>Бродокалмакское</t>
  </si>
  <si>
    <t>75634415</t>
  </si>
  <si>
    <t>Дубровское</t>
  </si>
  <si>
    <t>75634417</t>
  </si>
  <si>
    <t>Канашевское</t>
  </si>
  <si>
    <t>75634420</t>
  </si>
  <si>
    <t>Козыревское</t>
  </si>
  <si>
    <t>75634425</t>
  </si>
  <si>
    <t>Лазурненское</t>
  </si>
  <si>
    <t>75634430</t>
  </si>
  <si>
    <t>Луговское</t>
  </si>
  <si>
    <t>75634435</t>
  </si>
  <si>
    <t>Миасское</t>
  </si>
  <si>
    <t>75634440</t>
  </si>
  <si>
    <t>Озерное</t>
  </si>
  <si>
    <t>75634445</t>
  </si>
  <si>
    <t>Русско-Теченское</t>
  </si>
  <si>
    <t>75634450</t>
  </si>
  <si>
    <t>Сугоякское</t>
  </si>
  <si>
    <t>75634455</t>
  </si>
  <si>
    <t>Теренкульское</t>
  </si>
  <si>
    <t>75634457</t>
  </si>
  <si>
    <t>Шумовское</t>
  </si>
  <si>
    <t>75634460</t>
  </si>
  <si>
    <t>Кунашакский муниципальный район</t>
  </si>
  <si>
    <t>75636000</t>
  </si>
  <si>
    <t>Ашировское</t>
  </si>
  <si>
    <t>75636410</t>
  </si>
  <si>
    <t>Буринское</t>
  </si>
  <si>
    <t>75636420</t>
  </si>
  <si>
    <t>Кунашакское</t>
  </si>
  <si>
    <t>75636430</t>
  </si>
  <si>
    <t>Куяшское</t>
  </si>
  <si>
    <t>75636440</t>
  </si>
  <si>
    <t>Муслюмовское</t>
  </si>
  <si>
    <t>75636450</t>
  </si>
  <si>
    <t>Саринское</t>
  </si>
  <si>
    <t>75636460</t>
  </si>
  <si>
    <t>Урукульское</t>
  </si>
  <si>
    <t>75636470</t>
  </si>
  <si>
    <t>Усть-Багарякское</t>
  </si>
  <si>
    <t>75636480</t>
  </si>
  <si>
    <t>Халитовское</t>
  </si>
  <si>
    <t>75636490</t>
  </si>
  <si>
    <t>Кусинский муниципальный район</t>
  </si>
  <si>
    <t>75638000</t>
  </si>
  <si>
    <t>Город Куса</t>
  </si>
  <si>
    <t>75638101</t>
  </si>
  <si>
    <t>Злоказавское</t>
  </si>
  <si>
    <t>75638411</t>
  </si>
  <si>
    <t>Медведевское</t>
  </si>
  <si>
    <t>75638422</t>
  </si>
  <si>
    <t>75638433</t>
  </si>
  <si>
    <t>Поселок Магнитка</t>
  </si>
  <si>
    <t>75638153</t>
  </si>
  <si>
    <t>Локомотивный</t>
  </si>
  <si>
    <t>75759000</t>
  </si>
  <si>
    <t>Нагайбакский муниципальный район</t>
  </si>
  <si>
    <t>75642000</t>
  </si>
  <si>
    <t>Арсинское</t>
  </si>
  <si>
    <t>75642410</t>
  </si>
  <si>
    <t>Балканское</t>
  </si>
  <si>
    <t>75642420</t>
  </si>
  <si>
    <t>Кассельское</t>
  </si>
  <si>
    <t>75642430</t>
  </si>
  <si>
    <t>Куликовское</t>
  </si>
  <si>
    <t>75642440</t>
  </si>
  <si>
    <t>Нагайбакское</t>
  </si>
  <si>
    <t>75642450</t>
  </si>
  <si>
    <t>Остроленское</t>
  </si>
  <si>
    <t>75642460</t>
  </si>
  <si>
    <t>Парижское</t>
  </si>
  <si>
    <t>75642470</t>
  </si>
  <si>
    <t>Переселенческое</t>
  </si>
  <si>
    <t>75642480</t>
  </si>
  <si>
    <t>Поселок Южный</t>
  </si>
  <si>
    <t>75642154</t>
  </si>
  <si>
    <t>Фершампенуазское</t>
  </si>
  <si>
    <t>75642490</t>
  </si>
  <si>
    <t>Нязепетровский муниципальный район</t>
  </si>
  <si>
    <t>75644000</t>
  </si>
  <si>
    <t>Город Нязепетровск</t>
  </si>
  <si>
    <t>75644101</t>
  </si>
  <si>
    <t>Гривенское</t>
  </si>
  <si>
    <t>75644411</t>
  </si>
  <si>
    <t>Кургинское</t>
  </si>
  <si>
    <t>75644422</t>
  </si>
  <si>
    <t>Ункурдинское</t>
  </si>
  <si>
    <t>75644433</t>
  </si>
  <si>
    <t>Шемахинское</t>
  </si>
  <si>
    <t>75644444</t>
  </si>
  <si>
    <t>Октябрьский муниципальный район</t>
  </si>
  <si>
    <t>75647000</t>
  </si>
  <si>
    <t>Боровое</t>
  </si>
  <si>
    <t>75647405</t>
  </si>
  <si>
    <t>Каракульское</t>
  </si>
  <si>
    <t>75647410</t>
  </si>
  <si>
    <t>Кочердыкское</t>
  </si>
  <si>
    <t>75647415</t>
  </si>
  <si>
    <t>Крутоярское</t>
  </si>
  <si>
    <t>75647420</t>
  </si>
  <si>
    <t>Лысковское</t>
  </si>
  <si>
    <t>75647425</t>
  </si>
  <si>
    <t>Маякское</t>
  </si>
  <si>
    <t>75647430</t>
  </si>
  <si>
    <t>Мяконькское</t>
  </si>
  <si>
    <t>75647435</t>
  </si>
  <si>
    <t>Никольское</t>
  </si>
  <si>
    <t>75647440</t>
  </si>
  <si>
    <t>Октябрьское</t>
  </si>
  <si>
    <t>75647445</t>
  </si>
  <si>
    <t>Подовинное</t>
  </si>
  <si>
    <t>75647450</t>
  </si>
  <si>
    <t>Свободненское</t>
  </si>
  <si>
    <t>75647455</t>
  </si>
  <si>
    <t>Уйско-Чебаркульское</t>
  </si>
  <si>
    <t>75647460</t>
  </si>
  <si>
    <t>Чудиновское</t>
  </si>
  <si>
    <t>75647465</t>
  </si>
  <si>
    <t>Пластовский муниципальный район</t>
  </si>
  <si>
    <t>75648000</t>
  </si>
  <si>
    <t>Борисовское</t>
  </si>
  <si>
    <t>75648403</t>
  </si>
  <si>
    <t>Город Пласт</t>
  </si>
  <si>
    <t>75648101</t>
  </si>
  <si>
    <t>Демаринское</t>
  </si>
  <si>
    <t>75648406</t>
  </si>
  <si>
    <t>Кочкарское</t>
  </si>
  <si>
    <t>75648409</t>
  </si>
  <si>
    <t>Степнинское</t>
  </si>
  <si>
    <t>75648420</t>
  </si>
  <si>
    <t>Саткинский муниципальный район</t>
  </si>
  <si>
    <t>75649000</t>
  </si>
  <si>
    <t>Айлинское</t>
  </si>
  <si>
    <t>75649411</t>
  </si>
  <si>
    <t>Город Бакал</t>
  </si>
  <si>
    <t>75649103</t>
  </si>
  <si>
    <t>Город Сатка</t>
  </si>
  <si>
    <t>75649101</t>
  </si>
  <si>
    <t>Поселок Бердяуш</t>
  </si>
  <si>
    <t>75649153</t>
  </si>
  <si>
    <t>Поселок Межевой</t>
  </si>
  <si>
    <t>75649158</t>
  </si>
  <si>
    <t>Поселок Сулея</t>
  </si>
  <si>
    <t>75649162</t>
  </si>
  <si>
    <t>Романовское сельское поселение</t>
  </si>
  <si>
    <t>75649433</t>
  </si>
  <si>
    <t>Сосновский муниципальный район</t>
  </si>
  <si>
    <t>75652000</t>
  </si>
  <si>
    <t>Алишевское</t>
  </si>
  <si>
    <t>75652405</t>
  </si>
  <si>
    <t>Архангельское</t>
  </si>
  <si>
    <t>75652406</t>
  </si>
  <si>
    <t>Вознесенское</t>
  </si>
  <si>
    <t>75652408</t>
  </si>
  <si>
    <t>Долгодеревенское</t>
  </si>
  <si>
    <t>75652410</t>
  </si>
  <si>
    <t>Есаульское</t>
  </si>
  <si>
    <t>75652415</t>
  </si>
  <si>
    <t>Краснопольское</t>
  </si>
  <si>
    <t>75652420</t>
  </si>
  <si>
    <t>Кременкульское</t>
  </si>
  <si>
    <t>75652425</t>
  </si>
  <si>
    <t>Мирненское</t>
  </si>
  <si>
    <t>75652430</t>
  </si>
  <si>
    <t>Новый Кременкуль</t>
  </si>
  <si>
    <t>75652432</t>
  </si>
  <si>
    <t>Полетаевское</t>
  </si>
  <si>
    <t>75652434</t>
  </si>
  <si>
    <t>Рощинское</t>
  </si>
  <si>
    <t>75652435</t>
  </si>
  <si>
    <t>Саккуловское</t>
  </si>
  <si>
    <t>75652440</t>
  </si>
  <si>
    <t>Саргазинское</t>
  </si>
  <si>
    <t>75652445</t>
  </si>
  <si>
    <t>Солнечное</t>
  </si>
  <si>
    <t>75652450</t>
  </si>
  <si>
    <t>Теченское</t>
  </si>
  <si>
    <t>75652452</t>
  </si>
  <si>
    <t>Томинское</t>
  </si>
  <si>
    <t>75652455</t>
  </si>
  <si>
    <t>Троицкий муниципальный район</t>
  </si>
  <si>
    <t>75654000</t>
  </si>
  <si>
    <t>Белозерское</t>
  </si>
  <si>
    <t>75654405</t>
  </si>
  <si>
    <t>Бобровское</t>
  </si>
  <si>
    <t>75654410</t>
  </si>
  <si>
    <t>Дробышевское</t>
  </si>
  <si>
    <t>75654415</t>
  </si>
  <si>
    <t>Карсинское</t>
  </si>
  <si>
    <t>75654422</t>
  </si>
  <si>
    <t>Ключевское</t>
  </si>
  <si>
    <t>75654425</t>
  </si>
  <si>
    <t>Клястицкое</t>
  </si>
  <si>
    <t>75654430</t>
  </si>
  <si>
    <t>Кособродское</t>
  </si>
  <si>
    <t>75654435</t>
  </si>
  <si>
    <t>Нижнесанарское</t>
  </si>
  <si>
    <t>75654440</t>
  </si>
  <si>
    <t>Новомирское</t>
  </si>
  <si>
    <t>75654443</t>
  </si>
  <si>
    <t>Песчанское</t>
  </si>
  <si>
    <t>75654445</t>
  </si>
  <si>
    <t>Родниковское</t>
  </si>
  <si>
    <t>75654450</t>
  </si>
  <si>
    <t>Троицко-Совхозное</t>
  </si>
  <si>
    <t>75654460</t>
  </si>
  <si>
    <t>Шантаринское</t>
  </si>
  <si>
    <t>75654463</t>
  </si>
  <si>
    <t>Яснополянское</t>
  </si>
  <si>
    <t>75654465</t>
  </si>
  <si>
    <t>Увельский муниципальный район</t>
  </si>
  <si>
    <t>75655000</t>
  </si>
  <si>
    <t>Каменское</t>
  </si>
  <si>
    <t>75655411</t>
  </si>
  <si>
    <t>Кичигинское</t>
  </si>
  <si>
    <t>75655422</t>
  </si>
  <si>
    <t>Красносельское</t>
  </si>
  <si>
    <t>75655433</t>
  </si>
  <si>
    <t>Мордвиновское</t>
  </si>
  <si>
    <t>75655438</t>
  </si>
  <si>
    <t>Петровское</t>
  </si>
  <si>
    <t>75655444</t>
  </si>
  <si>
    <t>Половинское</t>
  </si>
  <si>
    <t>75655455</t>
  </si>
  <si>
    <t>Рождественское</t>
  </si>
  <si>
    <t>75655466</t>
  </si>
  <si>
    <t>Увельское</t>
  </si>
  <si>
    <t>75655472</t>
  </si>
  <si>
    <t>Хомутининское</t>
  </si>
  <si>
    <t>75655477</t>
  </si>
  <si>
    <t>Хуторское</t>
  </si>
  <si>
    <t>75655488</t>
  </si>
  <si>
    <t>Уйский муниципальный район</t>
  </si>
  <si>
    <t>75656000</t>
  </si>
  <si>
    <t>Аминевское</t>
  </si>
  <si>
    <t>75656411</t>
  </si>
  <si>
    <t>Беловское</t>
  </si>
  <si>
    <t>75656422</t>
  </si>
  <si>
    <t>Вандышевское</t>
  </si>
  <si>
    <t>75656433</t>
  </si>
  <si>
    <t>Кидышевское</t>
  </si>
  <si>
    <t>75656444</t>
  </si>
  <si>
    <t>Кумлякское</t>
  </si>
  <si>
    <t>75656446</t>
  </si>
  <si>
    <t>Ларинское</t>
  </si>
  <si>
    <t>75656455</t>
  </si>
  <si>
    <t>Масловское</t>
  </si>
  <si>
    <t>75656460</t>
  </si>
  <si>
    <t>Нижнеуцелемовское</t>
  </si>
  <si>
    <t>75656466</t>
  </si>
  <si>
    <t>75656408</t>
  </si>
  <si>
    <t>Соколовское</t>
  </si>
  <si>
    <t>75656477</t>
  </si>
  <si>
    <t>Уйское</t>
  </si>
  <si>
    <t>75656488</t>
  </si>
  <si>
    <t>Чебаркульский муниципальный район</t>
  </si>
  <si>
    <t>75657000</t>
  </si>
  <si>
    <t>Бишкильское</t>
  </si>
  <si>
    <t>75657411</t>
  </si>
  <si>
    <t>Варламовское</t>
  </si>
  <si>
    <t>75657415</t>
  </si>
  <si>
    <t>Кундравинское</t>
  </si>
  <si>
    <t>75657425</t>
  </si>
  <si>
    <t>Непряхинское</t>
  </si>
  <si>
    <t>75657440</t>
  </si>
  <si>
    <t>Сарафановское</t>
  </si>
  <si>
    <t>75657450</t>
  </si>
  <si>
    <t>Тимирязевское</t>
  </si>
  <si>
    <t>75657455</t>
  </si>
  <si>
    <t>Травниковское</t>
  </si>
  <si>
    <t>75657460</t>
  </si>
  <si>
    <t>Филимоновское</t>
  </si>
  <si>
    <t>75657470</t>
  </si>
  <si>
    <t>Шахматовское</t>
  </si>
  <si>
    <t>75657490</t>
  </si>
  <si>
    <t>Чесменский муниципальный район</t>
  </si>
  <si>
    <t>75659000</t>
  </si>
  <si>
    <t>Березинское</t>
  </si>
  <si>
    <t>75659410</t>
  </si>
  <si>
    <t>Калиновское</t>
  </si>
  <si>
    <t>75659430</t>
  </si>
  <si>
    <t>75659438</t>
  </si>
  <si>
    <t>Новоукраинское</t>
  </si>
  <si>
    <t>75659440</t>
  </si>
  <si>
    <t>Редутовское</t>
  </si>
  <si>
    <t>75659442</t>
  </si>
  <si>
    <t>Светловское</t>
  </si>
  <si>
    <t>75659420</t>
  </si>
  <si>
    <t>Тарасовское</t>
  </si>
  <si>
    <t>75659445</t>
  </si>
  <si>
    <t>Тарутинское</t>
  </si>
  <si>
    <t>75659450</t>
  </si>
  <si>
    <t>Углицкое</t>
  </si>
  <si>
    <t>75659460</t>
  </si>
  <si>
    <t>Цвиллингское</t>
  </si>
  <si>
    <t>75659470</t>
  </si>
  <si>
    <t>Черноборское</t>
  </si>
  <si>
    <t>75659480</t>
  </si>
  <si>
    <t>Чесменское</t>
  </si>
  <si>
    <t>75659490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</si>
  <si>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</si>
  <si>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</si>
  <si>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</si>
  <si>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</si>
  <si>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</si>
  <si>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</si>
  <si>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</si>
  <si>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</si>
  <si>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</si>
  <si>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</si>
  <si>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</si>
  <si>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</si>
  <si>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</si>
  <si>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</si>
  <si>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</si>
  <si>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Министерство тарифного регулирования и энергетики Челябинской области</t>
  </si>
  <si>
    <t xml:space="preserve">Официальный сайт Министерства тарифного регулирования и энергетики </t>
  </si>
  <si>
    <t>08.12.2022</t>
  </si>
  <si>
    <t>106/2</t>
  </si>
  <si>
    <t>08.12.2024</t>
  </si>
  <si>
    <t>REGION_ID</t>
  </si>
  <si>
    <t>REGION_NAME</t>
  </si>
  <si>
    <t>RST_ORG_ID</t>
  </si>
  <si>
    <t>ORG_NAME</t>
  </si>
  <si>
    <t>INN_NAME</t>
  </si>
  <si>
    <t>KPP_NAME</t>
  </si>
  <si>
    <t>ORG_START_DATE</t>
  </si>
  <si>
    <t>ORG_END_DATE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</si>
  <si>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</si>
  <si>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</si>
  <si>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</si>
  <si>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</si>
  <si>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</si>
  <si>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</si>
  <si>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</si>
  <si>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</si>
  <si>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</si>
  <si>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</si>
  <si>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</si>
  <si>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</si>
  <si>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</si>
  <si>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</si>
  <si>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</si>
  <si>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</si>
  <si>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</si>
  <si>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</si>
  <si>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</si>
  <si>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</si>
  <si>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</si>
  <si>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</si>
  <si>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</si>
  <si>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</si>
  <si>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</si>
  <si>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</si>
  <si>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</si>
  <si>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</si>
  <si>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</si>
  <si>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</si>
  <si>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</si>
  <si>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</si>
  <si>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</si>
  <si>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</si>
  <si>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</si>
  <si>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</si>
  <si>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</si>
  <si>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</si>
  <si>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</si>
  <si>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</si>
  <si>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</si>
  <si>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</si>
  <si>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</si>
  <si>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</si>
  <si>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</si>
  <si>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</si>
  <si>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</si>
  <si>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</si>
  <si>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</si>
  <si>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</si>
  <si>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</si>
  <si>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</si>
  <si>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</si>
  <si>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</si>
  <si>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</si>
  <si>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</si>
  <si>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</si>
  <si>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</si>
  <si>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</si>
  <si>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</si>
  <si>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</si>
  <si>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</si>
  <si>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</si>
  <si>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</si>
  <si>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</si>
  <si>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</si>
  <si>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</si>
  <si>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</si>
  <si>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</si>
  <si>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</si>
  <si>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</si>
  <si>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26842389</t>
  </si>
  <si>
    <t>АО "ТМК ЭСК"</t>
  </si>
  <si>
    <t>7449045730</t>
  </si>
  <si>
    <t>04-04-2011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</si>
  <si>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</si>
  <si>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</si>
  <si>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</si>
  <si>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</si>
  <si>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</si>
  <si>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</si>
  <si>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</si>
  <si>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</si>
  <si>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</si>
  <si>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</si>
  <si>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</si>
  <si>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</si>
  <si>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</si>
  <si>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</si>
  <si>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</si>
  <si>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</si>
  <si>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</si>
  <si>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</si>
  <si>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</si>
  <si>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</si>
  <si>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</si>
  <si>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</si>
  <si>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</si>
  <si>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</si>
  <si>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</si>
  <si>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</si>
  <si>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</si>
  <si>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</si>
  <si>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</si>
  <si>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</si>
  <si>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</si>
  <si>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</si>
  <si>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</si>
  <si>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</si>
  <si>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</si>
  <si>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</si>
  <si>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</si>
  <si>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26768533</t>
  </si>
  <si>
    <t>АО "ЭнСер"</t>
  </si>
  <si>
    <t>7415036215</t>
  </si>
  <si>
    <t>18-01-2011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</si>
  <si>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</si>
  <si>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</si>
  <si>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</si>
  <si>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</si>
  <si>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</si>
  <si>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</si>
  <si>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</si>
  <si>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</si>
  <si>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</si>
  <si>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</si>
  <si>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</si>
  <si>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</si>
  <si>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</si>
  <si>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</si>
  <si>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</si>
  <si>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</si>
  <si>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</si>
  <si>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</si>
  <si>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</si>
  <si>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</si>
  <si>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</si>
  <si>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</si>
  <si>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</si>
  <si>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</si>
  <si>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</si>
  <si>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</si>
  <si>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</si>
  <si>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</si>
  <si>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</si>
  <si>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</si>
  <si>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</si>
  <si>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</si>
  <si>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746001001</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</si>
  <si>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</si>
  <si>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</si>
  <si>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</si>
  <si>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</si>
  <si>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</si>
  <si>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</si>
  <si>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</si>
  <si>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</si>
  <si>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</si>
  <si>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</si>
  <si>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</si>
  <si>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</si>
  <si>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</si>
  <si>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</si>
  <si>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</si>
  <si>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</si>
  <si>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</si>
  <si>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</si>
  <si>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</si>
  <si>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</si>
  <si>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</si>
  <si>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</si>
  <si>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</si>
  <si>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</si>
  <si>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</si>
  <si>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</si>
  <si>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</si>
  <si>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</si>
  <si>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</si>
  <si>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</si>
  <si>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</si>
  <si>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</si>
  <si>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</si>
  <si>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</si>
  <si>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</si>
  <si>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</si>
  <si>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</si>
  <si>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</si>
  <si>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</si>
  <si>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</si>
  <si>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</si>
  <si>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</si>
  <si>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</si>
  <si>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</si>
  <si>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</si>
  <si>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</si>
  <si>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</si>
  <si>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</si>
  <si>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</si>
  <si>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</si>
  <si>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</si>
  <si>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</si>
  <si>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</si>
  <si>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</si>
  <si>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</si>
  <si>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</si>
  <si>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</si>
  <si>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</si>
  <si>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</si>
  <si>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</si>
  <si>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</si>
  <si>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</si>
  <si>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</si>
  <si>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</si>
  <si>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</si>
  <si>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</si>
  <si>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</si>
  <si>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</si>
  <si>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</si>
  <si>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</si>
  <si>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</si>
  <si>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</si>
  <si>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</si>
  <si>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</si>
  <si>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</si>
  <si>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28875757</t>
  </si>
  <si>
    <t>ИП Валиев Вагиз Ахунзянович</t>
  </si>
  <si>
    <t>741500433979</t>
  </si>
  <si>
    <t>отсутствует</t>
  </si>
  <si>
    <t>31311981</t>
  </si>
  <si>
    <t>МАУ "Управление Норкинского ЖКХ"</t>
  </si>
  <si>
    <t>7460042517</t>
  </si>
  <si>
    <t>26360672</t>
  </si>
  <si>
    <t>МКП "Энергетик"</t>
  </si>
  <si>
    <t>7423000075</t>
  </si>
  <si>
    <t>742301001</t>
  </si>
  <si>
    <t>08-12-2009 00:00:00</t>
  </si>
  <si>
    <t>26785734</t>
  </si>
  <si>
    <t>ММПКХ</t>
  </si>
  <si>
    <t>7422000570</t>
  </si>
  <si>
    <t>742201001</t>
  </si>
  <si>
    <t>30-12-1999 00:00:00</t>
  </si>
  <si>
    <t>26489240</t>
  </si>
  <si>
    <t>ММУП ЖКХ пос. Новогорный</t>
  </si>
  <si>
    <t>7422015336</t>
  </si>
  <si>
    <t>741301001</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</si>
  <si>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</si>
  <si>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</si>
  <si>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</si>
  <si>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</si>
  <si>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</si>
  <si>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</si>
  <si>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</si>
  <si>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</si>
  <si>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</si>
  <si>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</si>
  <si>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</si>
  <si>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</si>
  <si>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</si>
  <si>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</si>
  <si>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</si>
  <si>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</si>
  <si>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</si>
  <si>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</si>
  <si>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</si>
  <si>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</si>
  <si>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</si>
  <si>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</si>
  <si>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</si>
  <si>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</si>
  <si>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</si>
  <si>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</si>
  <si>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</si>
  <si>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</si>
  <si>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</si>
  <si>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</si>
  <si>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</si>
  <si>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</si>
  <si>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</si>
  <si>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</si>
  <si>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</si>
  <si>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</si>
  <si>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</si>
  <si>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</si>
  <si>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</si>
  <si>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</si>
  <si>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</si>
  <si>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</si>
  <si>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</si>
  <si>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</si>
  <si>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</si>
  <si>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</si>
  <si>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</si>
  <si>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</si>
  <si>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</si>
  <si>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</si>
  <si>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</si>
  <si>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</si>
  <si>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</si>
  <si>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</si>
  <si>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</si>
  <si>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</si>
  <si>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</si>
  <si>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</si>
  <si>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</si>
  <si>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26360559</t>
  </si>
  <si>
    <t>МУП "Булзинский ЭУЖКХ"</t>
  </si>
  <si>
    <t>7402009630</t>
  </si>
  <si>
    <t>06-09-2007 00:00:00</t>
  </si>
  <si>
    <t>28868891</t>
  </si>
  <si>
    <t>МУП "Город Плюс"</t>
  </si>
  <si>
    <t>7429012895</t>
  </si>
  <si>
    <t>04-07-2002 00:00:00</t>
  </si>
  <si>
    <t>31364383</t>
  </si>
  <si>
    <t>МУП "ЖКХ Солнечное"</t>
  </si>
  <si>
    <t>7460046688</t>
  </si>
  <si>
    <t>16-08-2019 00:00:00</t>
  </si>
  <si>
    <t>31526598</t>
  </si>
  <si>
    <t>7424012669</t>
  </si>
  <si>
    <t>16-07-2021 00:00:00</t>
  </si>
  <si>
    <t>26489596</t>
  </si>
  <si>
    <t>МУП "ЖКХ-Первомайский"</t>
  </si>
  <si>
    <t>7425007975</t>
  </si>
  <si>
    <t>742501001</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</si>
  <si>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</si>
  <si>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</si>
  <si>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</si>
  <si>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</si>
  <si>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</si>
  <si>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</si>
  <si>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</si>
  <si>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</si>
  <si>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</si>
  <si>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</si>
  <si>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</si>
  <si>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</si>
  <si>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</si>
  <si>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</si>
  <si>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</si>
  <si>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</si>
  <si>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26360734</t>
  </si>
  <si>
    <t>МУП "Кассельское ЖКХ"</t>
  </si>
  <si>
    <t>7435008400</t>
  </si>
  <si>
    <t>743501001</t>
  </si>
  <si>
    <t>12-02-2004 00:00:00</t>
  </si>
  <si>
    <t>26360661</t>
  </si>
  <si>
    <t>МУП "Кидышевская котельная и тепловые сети"</t>
  </si>
  <si>
    <t>7420010780</t>
  </si>
  <si>
    <t>742001001</t>
  </si>
  <si>
    <t>24-08-2006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</si>
  <si>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</si>
  <si>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</si>
  <si>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</si>
  <si>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</si>
  <si>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</si>
  <si>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</si>
  <si>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</si>
  <si>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</si>
  <si>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</si>
  <si>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</si>
  <si>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</si>
  <si>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</si>
  <si>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</si>
  <si>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</si>
  <si>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</si>
  <si>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</si>
  <si>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</si>
  <si>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</si>
  <si>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</si>
  <si>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</si>
  <si>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</si>
  <si>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</si>
  <si>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</si>
  <si>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</si>
  <si>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</si>
  <si>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</si>
  <si>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</si>
  <si>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</si>
  <si>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</si>
  <si>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</si>
  <si>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</si>
  <si>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</si>
  <si>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</si>
  <si>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</si>
  <si>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</si>
  <si>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</si>
  <si>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</si>
  <si>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</si>
  <si>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</si>
  <si>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</si>
  <si>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</si>
  <si>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</si>
  <si>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</si>
  <si>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</si>
  <si>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26643146</t>
  </si>
  <si>
    <t>МУП "Розинские тепловые сети"</t>
  </si>
  <si>
    <t>7412011759</t>
  </si>
  <si>
    <t>24-12-2007 00:00:00</t>
  </si>
  <si>
    <t>26360671</t>
  </si>
  <si>
    <t>МУП "Санаторий "Дальняя Дача"</t>
  </si>
  <si>
    <t>7422012007</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</si>
  <si>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</si>
  <si>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</si>
  <si>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</si>
  <si>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</si>
  <si>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</si>
  <si>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</si>
  <si>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</si>
  <si>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</si>
  <si>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</si>
  <si>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</si>
  <si>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</si>
  <si>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</si>
  <si>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</si>
  <si>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</si>
  <si>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</si>
  <si>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</si>
  <si>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</si>
  <si>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</si>
  <si>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</si>
  <si>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</si>
  <si>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31598728</t>
  </si>
  <si>
    <t>МУП "Теплоснабжение"</t>
  </si>
  <si>
    <t>7430036410</t>
  </si>
  <si>
    <t>17-12-2021 00:00:00</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</si>
  <si>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</si>
  <si>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</si>
  <si>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</si>
  <si>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</si>
  <si>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</si>
  <si>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</si>
  <si>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</si>
  <si>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</si>
  <si>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</si>
  <si>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</si>
  <si>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</si>
  <si>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</si>
  <si>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</si>
  <si>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</si>
  <si>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</si>
  <si>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</si>
  <si>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</si>
  <si>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</si>
  <si>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</si>
  <si>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</si>
  <si>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</si>
  <si>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</si>
  <si>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</si>
  <si>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31094430</t>
  </si>
  <si>
    <t>МУП ЖКХ "Северное"</t>
  </si>
  <si>
    <t>7430028593</t>
  </si>
  <si>
    <t>22-06-2017 00:00:00</t>
  </si>
  <si>
    <t>26614957</t>
  </si>
  <si>
    <t>МУП ЖКХ "Шабурово"</t>
  </si>
  <si>
    <t>7402012538</t>
  </si>
  <si>
    <t>12-06-2010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</si>
  <si>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</si>
  <si>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</si>
  <si>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</si>
  <si>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</si>
  <si>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</si>
  <si>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</si>
  <si>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</si>
  <si>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</si>
  <si>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</si>
  <si>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</si>
  <si>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</si>
  <si>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</si>
  <si>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</si>
  <si>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</si>
  <si>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</si>
  <si>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</si>
  <si>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</si>
  <si>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</si>
  <si>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</si>
  <si>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</si>
  <si>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</si>
  <si>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</si>
  <si>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</si>
  <si>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</si>
  <si>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</si>
  <si>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</si>
  <si>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</si>
  <si>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</si>
  <si>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</si>
  <si>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</si>
  <si>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</si>
  <si>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</si>
  <si>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</si>
  <si>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</si>
  <si>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</si>
  <si>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</si>
  <si>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</si>
  <si>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</si>
  <si>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</si>
  <si>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</si>
  <si>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</si>
  <si>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</si>
  <si>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</si>
  <si>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</si>
  <si>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</si>
  <si>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</si>
  <si>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</si>
  <si>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</si>
  <si>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</si>
  <si>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</si>
  <si>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</si>
  <si>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</si>
  <si>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</si>
  <si>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</si>
  <si>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</si>
  <si>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</si>
  <si>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</si>
  <si>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</si>
  <si>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</si>
  <si>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</si>
  <si>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</si>
  <si>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</si>
  <si>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</si>
  <si>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</si>
  <si>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</si>
  <si>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</si>
  <si>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</si>
  <si>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</si>
  <si>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</si>
  <si>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</si>
  <si>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</si>
  <si>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</si>
  <si>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</si>
  <si>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</si>
  <si>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</si>
  <si>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</si>
  <si>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</si>
  <si>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</si>
  <si>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</si>
  <si>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</si>
  <si>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</si>
  <si>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</si>
  <si>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</si>
  <si>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</si>
  <si>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</si>
  <si>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</si>
  <si>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</si>
  <si>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</si>
  <si>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</si>
  <si>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</si>
  <si>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</si>
  <si>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</si>
  <si>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</si>
  <si>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</si>
  <si>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</si>
  <si>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</si>
  <si>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</si>
  <si>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</si>
  <si>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30384893</t>
  </si>
  <si>
    <t>ООО "Алмаз"</t>
  </si>
  <si>
    <t>8611007452</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</si>
  <si>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</si>
  <si>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</si>
  <si>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</si>
  <si>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</si>
  <si>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</si>
  <si>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</si>
  <si>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</si>
  <si>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</si>
  <si>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</si>
  <si>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</si>
  <si>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</si>
  <si>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</si>
  <si>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</si>
  <si>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</si>
  <si>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</si>
  <si>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</si>
  <si>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</si>
  <si>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</si>
  <si>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</si>
  <si>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</si>
  <si>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</si>
  <si>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</si>
  <si>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</si>
  <si>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</si>
  <si>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</si>
  <si>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</si>
  <si>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</si>
  <si>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</si>
  <si>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</si>
  <si>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</si>
  <si>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26360797</t>
  </si>
  <si>
    <t>ООО "ВПК ЧелПром"</t>
  </si>
  <si>
    <t>7451079736</t>
  </si>
  <si>
    <t>14-10-2002 00:00:00</t>
  </si>
  <si>
    <t>31558775</t>
  </si>
  <si>
    <t>ООО "Вектор"</t>
  </si>
  <si>
    <t>7424012700</t>
  </si>
  <si>
    <t>06-08-2021 00:00:00</t>
  </si>
  <si>
    <t>28512271</t>
  </si>
  <si>
    <t>ООО "Вертикаль"</t>
  </si>
  <si>
    <t>7455012098</t>
  </si>
  <si>
    <t>22-03-2013 00:00:00</t>
  </si>
  <si>
    <t>26489918</t>
  </si>
  <si>
    <t>ООО "ВиТ"</t>
  </si>
  <si>
    <t>7425758643</t>
  </si>
  <si>
    <t>31255862</t>
  </si>
  <si>
    <t>ООО "Водоканал"</t>
  </si>
  <si>
    <t>7447271236</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</si>
  <si>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</si>
  <si>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</si>
  <si>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</si>
  <si>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</si>
  <si>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</si>
  <si>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</si>
  <si>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</si>
  <si>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</si>
  <si>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</si>
  <si>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</si>
  <si>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</si>
  <si>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</si>
  <si>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</si>
  <si>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</si>
  <si>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</si>
  <si>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</si>
  <si>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</si>
  <si>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</si>
  <si>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</si>
  <si>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</si>
  <si>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</si>
  <si>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</si>
  <si>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</si>
  <si>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</si>
  <si>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</si>
  <si>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</si>
  <si>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</si>
  <si>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</si>
  <si>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</si>
  <si>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</si>
  <si>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</si>
  <si>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</si>
  <si>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</si>
  <si>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</si>
  <si>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</si>
  <si>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</si>
  <si>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</si>
  <si>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</si>
  <si>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</si>
  <si>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</si>
  <si>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</si>
  <si>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</si>
  <si>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</si>
  <si>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</si>
  <si>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</si>
  <si>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</si>
  <si>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</si>
  <si>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</si>
  <si>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</si>
  <si>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</si>
  <si>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</si>
  <si>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</si>
  <si>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</si>
  <si>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</si>
  <si>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</si>
  <si>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</si>
  <si>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</si>
  <si>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</si>
  <si>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</si>
  <si>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</si>
  <si>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</si>
  <si>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</si>
  <si>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</si>
  <si>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</si>
  <si>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</si>
  <si>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</si>
  <si>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</si>
  <si>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</si>
  <si>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</si>
  <si>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</si>
  <si>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</si>
  <si>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</si>
  <si>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</si>
  <si>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</si>
  <si>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</si>
  <si>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</si>
  <si>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</si>
  <si>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</si>
  <si>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</si>
  <si>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</si>
  <si>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</si>
  <si>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</si>
  <si>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</si>
  <si>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</si>
  <si>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</si>
  <si>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</si>
  <si>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</si>
  <si>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</si>
  <si>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</si>
  <si>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</si>
  <si>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</si>
  <si>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</si>
  <si>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</si>
  <si>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</si>
  <si>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</si>
  <si>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</si>
  <si>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</si>
  <si>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</si>
  <si>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</si>
  <si>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</si>
  <si>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</si>
  <si>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</si>
  <si>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</si>
  <si>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</si>
  <si>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</si>
  <si>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</si>
  <si>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</si>
  <si>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</si>
  <si>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</si>
  <si>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</si>
  <si>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</si>
  <si>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</si>
  <si>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</si>
  <si>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</si>
  <si>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</si>
  <si>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</si>
  <si>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</si>
  <si>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</si>
  <si>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</si>
  <si>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</si>
  <si>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</si>
  <si>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</si>
  <si>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</si>
  <si>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</si>
  <si>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</si>
  <si>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</si>
  <si>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</si>
  <si>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</si>
  <si>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</si>
  <si>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</si>
  <si>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</si>
  <si>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</si>
  <si>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</si>
  <si>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</si>
  <si>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</si>
  <si>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</si>
  <si>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</si>
  <si>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</si>
  <si>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</si>
  <si>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</si>
  <si>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</si>
  <si>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</si>
  <si>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</si>
  <si>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</si>
  <si>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</si>
  <si>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</si>
  <si>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</si>
  <si>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</si>
  <si>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</si>
  <si>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</si>
  <si>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</si>
  <si>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</si>
  <si>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</si>
  <si>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</si>
  <si>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</si>
  <si>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</si>
  <si>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</si>
  <si>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</si>
  <si>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</si>
  <si>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</si>
  <si>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</si>
  <si>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</si>
  <si>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</si>
  <si>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</si>
  <si>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</si>
  <si>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</si>
  <si>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</si>
  <si>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</si>
  <si>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</si>
  <si>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</si>
  <si>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</si>
  <si>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</si>
  <si>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</si>
  <si>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</si>
  <si>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</si>
  <si>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</si>
  <si>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</si>
  <si>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</si>
  <si>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</si>
  <si>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</si>
  <si>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</si>
  <si>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</si>
  <si>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</si>
  <si>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</si>
  <si>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</si>
  <si>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</si>
  <si>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</si>
  <si>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</si>
  <si>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</si>
  <si>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</si>
  <si>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</si>
  <si>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</si>
  <si>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</si>
  <si>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</si>
  <si>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</si>
  <si>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</si>
  <si>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</si>
  <si>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</si>
  <si>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</si>
  <si>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</si>
  <si>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</si>
  <si>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</si>
  <si>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</si>
  <si>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</si>
  <si>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</si>
  <si>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</si>
  <si>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</si>
  <si>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</si>
  <si>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</si>
  <si>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</si>
  <si>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</si>
  <si>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</si>
  <si>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</si>
  <si>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</si>
  <si>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</si>
  <si>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</si>
  <si>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</si>
  <si>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</si>
  <si>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</si>
  <si>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</si>
  <si>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</si>
  <si>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</si>
  <si>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</si>
  <si>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</si>
  <si>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</si>
  <si>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</si>
  <si>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</si>
  <si>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</si>
  <si>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</si>
  <si>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</si>
  <si>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</si>
  <si>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</si>
  <si>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</si>
  <si>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</si>
  <si>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</si>
  <si>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</si>
  <si>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</si>
  <si>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</si>
  <si>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</si>
  <si>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</si>
  <si>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</si>
  <si>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</si>
  <si>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</si>
  <si>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</si>
  <si>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</si>
  <si>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</si>
  <si>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</si>
  <si>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</si>
  <si>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</si>
  <si>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</si>
  <si>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</si>
  <si>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</si>
  <si>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</si>
  <si>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</si>
  <si>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</si>
  <si>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</si>
  <si>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</si>
  <si>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</si>
  <si>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</si>
  <si>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</si>
  <si>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</si>
  <si>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</si>
  <si>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</si>
  <si>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</si>
  <si>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</si>
  <si>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</si>
  <si>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</si>
  <si>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</si>
  <si>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</si>
  <si>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</si>
  <si>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</si>
  <si>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</si>
  <si>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28421742</t>
  </si>
  <si>
    <t>ООО "ПрофТерминал-Энерго"</t>
  </si>
  <si>
    <t>7412017239</t>
  </si>
  <si>
    <t>23-10-2013 00:00:00</t>
  </si>
  <si>
    <t>31087572</t>
  </si>
  <si>
    <t>ООО "РЕМСТРОЙ"</t>
  </si>
  <si>
    <t>7447257626</t>
  </si>
  <si>
    <t>03-11-2016 00:00:00</t>
  </si>
  <si>
    <t>30840294</t>
  </si>
  <si>
    <t>ООО "Районные Тепловые Сети"</t>
  </si>
  <si>
    <t>7424007193</t>
  </si>
  <si>
    <t>27581646</t>
  </si>
  <si>
    <t>ООО "Реммонтаж Сервис"</t>
  </si>
  <si>
    <t>7417016937</t>
  </si>
  <si>
    <t>31-01-2008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</si>
  <si>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</si>
  <si>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</si>
  <si>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</si>
  <si>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</si>
  <si>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</si>
  <si>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</si>
  <si>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</si>
  <si>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</si>
  <si>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</si>
  <si>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</si>
  <si>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</si>
  <si>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</si>
  <si>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</si>
  <si>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</si>
  <si>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</si>
  <si>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</si>
  <si>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</si>
  <si>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</si>
  <si>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</si>
  <si>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</si>
  <si>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</si>
  <si>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</si>
  <si>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</si>
  <si>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</si>
  <si>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</si>
  <si>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</si>
  <si>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</si>
  <si>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</si>
  <si>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</si>
  <si>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</si>
  <si>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</si>
  <si>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</si>
  <si>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</si>
  <si>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</si>
  <si>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</si>
  <si>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</si>
  <si>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</si>
  <si>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</si>
  <si>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</si>
  <si>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</si>
  <si>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</si>
  <si>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</si>
  <si>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</si>
  <si>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</si>
  <si>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</si>
  <si>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</si>
  <si>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</si>
  <si>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</si>
  <si>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</si>
  <si>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</si>
  <si>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</si>
  <si>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</si>
  <si>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</si>
  <si>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</si>
  <si>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</si>
  <si>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</si>
  <si>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26575907</t>
  </si>
  <si>
    <t>ООО "СтройКомплекс"</t>
  </si>
  <si>
    <t>7443005963</t>
  </si>
  <si>
    <t>28450949</t>
  </si>
  <si>
    <t>ООО "Сфера"</t>
  </si>
  <si>
    <t>7430017320</t>
  </si>
  <si>
    <t>04-09-2013 00:00:00</t>
  </si>
  <si>
    <t>31640158</t>
  </si>
  <si>
    <t>ООО "ТСИ"</t>
  </si>
  <si>
    <t>7453340390</t>
  </si>
  <si>
    <t>22-11-2022 00:00:00</t>
  </si>
  <si>
    <t>31460502</t>
  </si>
  <si>
    <t>ООО "ТСО Кыштым"</t>
  </si>
  <si>
    <t>7451451601</t>
  </si>
  <si>
    <t>31234976</t>
  </si>
  <si>
    <t>ООО "ТЭС"</t>
  </si>
  <si>
    <t>7415084297</t>
  </si>
  <si>
    <t>09-08-2018 00:00:00</t>
  </si>
  <si>
    <t>31222807</t>
  </si>
  <si>
    <t>7453305412</t>
  </si>
  <si>
    <t>09-02-2017 00:00:00</t>
  </si>
  <si>
    <t>31296561</t>
  </si>
  <si>
    <t>ООО "ТеплИст"</t>
  </si>
  <si>
    <t>7415097930</t>
  </si>
  <si>
    <t>31628167</t>
  </si>
  <si>
    <t>ООО "ТеплЭн"</t>
  </si>
  <si>
    <t>7415103302</t>
  </si>
  <si>
    <t>26360596</t>
  </si>
  <si>
    <t>ООО "Тепло и Сервис"</t>
  </si>
  <si>
    <t>7411020454</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</si>
  <si>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</si>
  <si>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</si>
  <si>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</si>
  <si>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</si>
  <si>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</si>
  <si>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</si>
  <si>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</si>
  <si>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</si>
  <si>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</si>
  <si>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</si>
  <si>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</si>
  <si>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</si>
  <si>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</si>
  <si>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</si>
  <si>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</si>
  <si>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</si>
  <si>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</si>
  <si>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</si>
  <si>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</si>
  <si>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</si>
  <si>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</si>
  <si>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</si>
  <si>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</si>
  <si>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</si>
  <si>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</si>
  <si>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</si>
  <si>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</si>
  <si>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</si>
  <si>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</si>
  <si>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</si>
  <si>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</si>
  <si>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</si>
  <si>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</si>
  <si>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</si>
  <si>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</si>
  <si>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</si>
  <si>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</si>
  <si>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</si>
  <si>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31595521</t>
  </si>
  <si>
    <t>ООО "Тепловые Сети Кременкуля"</t>
  </si>
  <si>
    <t>7448221333</t>
  </si>
  <si>
    <t>26-11-2019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</si>
  <si>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</si>
  <si>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</si>
  <si>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</si>
  <si>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</si>
  <si>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</si>
  <si>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</si>
  <si>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</si>
  <si>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</si>
  <si>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</si>
  <si>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</si>
  <si>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</si>
  <si>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31595563</t>
  </si>
  <si>
    <t>ООО "Теплосбыт"</t>
  </si>
  <si>
    <t>7415108734</t>
  </si>
  <si>
    <t>24-11-2021 00:00:00</t>
  </si>
  <si>
    <t>26360785</t>
  </si>
  <si>
    <t>7448059271</t>
  </si>
  <si>
    <t>14-01-2004 00:00:00</t>
  </si>
  <si>
    <t>31459637</t>
  </si>
  <si>
    <t>ООО "Теплосервис"</t>
  </si>
  <si>
    <t>7404073007</t>
  </si>
  <si>
    <t>26652749</t>
  </si>
  <si>
    <t>7424024424</t>
  </si>
  <si>
    <t>05-06-2007 00:00:00</t>
  </si>
  <si>
    <t>26576354</t>
  </si>
  <si>
    <t>ООО "Теплосервис-Урал"</t>
  </si>
  <si>
    <t>7448107831</t>
  </si>
  <si>
    <t>21-07-2008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</si>
  <si>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</si>
  <si>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</si>
  <si>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</si>
  <si>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</si>
  <si>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</si>
  <si>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</si>
  <si>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</si>
  <si>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</si>
  <si>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</si>
  <si>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</si>
  <si>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</si>
  <si>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</si>
  <si>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</si>
  <si>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</si>
  <si>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</si>
  <si>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</si>
  <si>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</si>
  <si>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</si>
  <si>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</si>
  <si>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</si>
  <si>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</si>
  <si>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</si>
  <si>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</si>
  <si>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</si>
  <si>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</si>
  <si>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</si>
  <si>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</si>
  <si>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</si>
  <si>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</si>
  <si>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</si>
  <si>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</si>
  <si>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</si>
  <si>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</si>
  <si>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</si>
  <si>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</si>
  <si>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</si>
  <si>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</si>
  <si>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</si>
  <si>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</si>
  <si>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</si>
  <si>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</si>
  <si>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</si>
  <si>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</si>
  <si>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</si>
  <si>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</si>
  <si>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</si>
  <si>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</si>
  <si>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</si>
  <si>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</si>
  <si>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</si>
  <si>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</si>
  <si>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</si>
  <si>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</si>
  <si>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</si>
  <si>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</si>
  <si>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</si>
  <si>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</si>
  <si>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</si>
  <si>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</si>
  <si>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</si>
  <si>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</si>
  <si>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</si>
  <si>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28145509</t>
  </si>
  <si>
    <t>ООО "Трест Магнитострой"</t>
  </si>
  <si>
    <t>7444043471</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</si>
  <si>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</si>
  <si>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</si>
  <si>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</si>
  <si>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</si>
  <si>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</si>
  <si>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</si>
  <si>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</si>
  <si>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</si>
  <si>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</si>
  <si>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</si>
  <si>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</si>
  <si>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</si>
  <si>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</si>
  <si>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</si>
  <si>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</si>
  <si>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</si>
  <si>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</si>
  <si>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</si>
  <si>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</si>
  <si>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</si>
  <si>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</si>
  <si>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</si>
  <si>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</si>
  <si>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</si>
  <si>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</si>
  <si>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</si>
  <si>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</si>
  <si>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</si>
  <si>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</si>
  <si>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</si>
  <si>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</si>
  <si>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</si>
  <si>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</si>
  <si>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</si>
  <si>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</si>
  <si>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</si>
  <si>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</si>
  <si>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</si>
  <si>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</si>
  <si>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</si>
  <si>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</si>
  <si>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</si>
  <si>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</si>
  <si>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</si>
  <si>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</si>
  <si>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</si>
  <si>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</si>
  <si>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</si>
  <si>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</si>
  <si>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</si>
  <si>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</si>
  <si>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</si>
  <si>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</si>
  <si>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</si>
  <si>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</si>
  <si>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</si>
  <si>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</si>
  <si>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</si>
  <si>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</si>
  <si>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</si>
  <si>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</si>
  <si>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</si>
  <si>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</si>
  <si>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</si>
  <si>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</si>
  <si>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</si>
  <si>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</si>
  <si>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</si>
  <si>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</si>
  <si>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</si>
  <si>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</si>
  <si>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</si>
  <si>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</si>
  <si>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</si>
  <si>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</si>
  <si>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</si>
  <si>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</si>
  <si>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</si>
  <si>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</si>
  <si>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</si>
  <si>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</si>
  <si>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</si>
  <si>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</si>
  <si>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</si>
  <si>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</si>
  <si>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</si>
  <si>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</si>
  <si>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</si>
  <si>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</si>
  <si>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</si>
  <si>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31632739</t>
  </si>
  <si>
    <t>ООО "ЭНКОМ"</t>
  </si>
  <si>
    <t>7451397136</t>
  </si>
  <si>
    <t>26824485</t>
  </si>
  <si>
    <t>ООО "ЭСКО"</t>
  </si>
  <si>
    <t>7430013090</t>
  </si>
  <si>
    <t>16-12-2010 00:00:00</t>
  </si>
  <si>
    <t>31640760</t>
  </si>
  <si>
    <t>ООО "ЭСТЭ ПСЦ"</t>
  </si>
  <si>
    <t>7452062968</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</si>
  <si>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</si>
  <si>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</si>
  <si>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</si>
  <si>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</si>
  <si>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</si>
  <si>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</si>
  <si>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</si>
  <si>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</si>
  <si>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</si>
  <si>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</si>
  <si>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</si>
  <si>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</si>
  <si>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</si>
  <si>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</si>
  <si>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</si>
  <si>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</si>
  <si>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</si>
  <si>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</si>
  <si>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</si>
  <si>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</si>
  <si>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</si>
  <si>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</si>
  <si>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</si>
  <si>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</si>
  <si>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</si>
  <si>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</si>
  <si>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</si>
  <si>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</si>
  <si>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</si>
  <si>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</si>
  <si>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</si>
  <si>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</si>
  <si>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</si>
  <si>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</si>
  <si>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</si>
  <si>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</si>
  <si>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</si>
  <si>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</si>
  <si>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</si>
  <si>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</si>
  <si>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31350111</t>
  </si>
  <si>
    <t>ООО «Управляющий»</t>
  </si>
  <si>
    <t>7447261870</t>
  </si>
  <si>
    <t>18-05-2016 00:00:00</t>
  </si>
  <si>
    <t>28462448</t>
  </si>
  <si>
    <t>ООО «ЭНЕРГОПРАЙС»</t>
  </si>
  <si>
    <t>7452054318</t>
  </si>
  <si>
    <t>23-04-2007 00:00:00</t>
  </si>
  <si>
    <t>30833726</t>
  </si>
  <si>
    <t>ООО Агрокомплекс "Чурилово"</t>
  </si>
  <si>
    <t>7452098918</t>
  </si>
  <si>
    <t>28136610</t>
  </si>
  <si>
    <t>ООО МЦМиР "Курорт Увильды"</t>
  </si>
  <si>
    <t>7460004663</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</si>
  <si>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</si>
  <si>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</si>
  <si>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</si>
  <si>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</si>
  <si>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</si>
  <si>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</si>
  <si>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</si>
  <si>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</si>
  <si>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</si>
  <si>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</si>
  <si>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</si>
  <si>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</si>
  <si>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</si>
  <si>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</si>
  <si>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</si>
  <si>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31281475</t>
  </si>
  <si>
    <t>ООО Теплоснабжение</t>
  </si>
  <si>
    <t>7447285180</t>
  </si>
  <si>
    <t>18-01-2019 00:00:00</t>
  </si>
  <si>
    <t>27989515</t>
  </si>
  <si>
    <t>ООО УК "АККТиВ"</t>
  </si>
  <si>
    <t>7460003733</t>
  </si>
  <si>
    <t>28-08-2012 00:00:00</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</si>
  <si>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</si>
  <si>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</si>
  <si>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</si>
  <si>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</si>
  <si>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</si>
  <si>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</si>
  <si>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</si>
  <si>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</si>
  <si>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</si>
  <si>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</si>
  <si>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</si>
  <si>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</si>
  <si>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</si>
  <si>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</si>
  <si>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</si>
  <si>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</si>
  <si>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</si>
  <si>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</si>
  <si>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</si>
  <si>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</si>
  <si>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</si>
  <si>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</si>
  <si>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</si>
  <si>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</si>
  <si>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</si>
  <si>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</si>
  <si>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</si>
  <si>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</si>
  <si>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</si>
  <si>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</si>
  <si>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</si>
  <si>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</si>
  <si>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</si>
  <si>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</si>
  <si>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</si>
  <si>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</si>
  <si>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</si>
  <si>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</si>
  <si>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</si>
  <si>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</si>
  <si>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</si>
  <si>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</si>
  <si>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</si>
  <si>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</si>
  <si>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</si>
  <si>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</si>
  <si>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</si>
  <si>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</si>
  <si>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</si>
  <si>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</si>
  <si>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</si>
  <si>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</si>
  <si>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</si>
  <si>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</si>
  <si>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</si>
  <si>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</si>
  <si>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</si>
  <si>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</si>
  <si>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</si>
  <si>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</si>
  <si>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</si>
  <si>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</si>
  <si>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</si>
  <si>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</si>
  <si>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</si>
  <si>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</si>
  <si>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</si>
  <si>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</si>
  <si>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</si>
  <si>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</si>
  <si>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</si>
  <si>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745143001</t>
  </si>
  <si>
    <t>09-09-2002 00:00:00</t>
  </si>
  <si>
    <t>26551662</t>
  </si>
  <si>
    <t>7203162698</t>
  </si>
  <si>
    <t>997150001</t>
  </si>
  <si>
    <t>01-12-2006 00:00:00</t>
  </si>
  <si>
    <t>26863812</t>
  </si>
  <si>
    <t>742202001</t>
  </si>
  <si>
    <t>26322812</t>
  </si>
  <si>
    <t>ПАО "ЧЗПСН-Профнастил"</t>
  </si>
  <si>
    <t>7447014976</t>
  </si>
  <si>
    <t>10-09-1993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</si>
  <si>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</si>
  <si>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</si>
  <si>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</si>
  <si>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</si>
  <si>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</si>
  <si>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</si>
  <si>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</si>
  <si>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</si>
  <si>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</si>
  <si>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</si>
  <si>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</si>
  <si>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</si>
  <si>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</si>
  <si>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</si>
  <si>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</si>
  <si>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</si>
  <si>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</si>
  <si>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</si>
  <si>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</si>
  <si>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</si>
  <si>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</si>
  <si>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</si>
  <si>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</si>
  <si>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</si>
  <si>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</si>
  <si>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</si>
  <si>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</si>
  <si>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</si>
  <si>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</si>
  <si>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</si>
  <si>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</si>
  <si>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</si>
  <si>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</si>
  <si>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</si>
  <si>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</si>
  <si>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</si>
  <si>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</si>
  <si>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</si>
  <si>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</si>
  <si>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</si>
  <si>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</si>
  <si>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</si>
  <si>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01-07-2002 00:00:00</t>
  </si>
  <si>
    <t>26360587</t>
  </si>
  <si>
    <t>ФКУ ИК - 21 ГУФСИН России по Челябинской области</t>
  </si>
  <si>
    <t>7409001535</t>
  </si>
  <si>
    <t>12-04-2005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</si>
  <si>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</si>
  <si>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</si>
  <si>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</si>
  <si>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</si>
  <si>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</si>
  <si>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</si>
  <si>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</si>
  <si>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</si>
  <si>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</si>
  <si>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</si>
  <si>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</si>
  <si>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</si>
  <si>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</si>
  <si>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</si>
  <si>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</si>
  <si>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</si>
  <si>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</si>
  <si>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</si>
  <si>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</si>
  <si>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</si>
  <si>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</si>
  <si>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</si>
  <si>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</si>
  <si>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</si>
  <si>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</si>
  <si>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</si>
  <si>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</si>
  <si>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</si>
  <si>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</si>
  <si>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</si>
  <si>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</si>
  <si>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</si>
  <si>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</si>
  <si>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</si>
  <si>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</si>
  <si>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</si>
  <si>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</si>
  <si>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</si>
  <si>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</si>
  <si>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</si>
  <si>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</si>
  <si>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</si>
  <si>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</si>
  <si>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</si>
  <si>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</si>
  <si>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</si>
  <si>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</si>
  <si>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</si>
  <si>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WARM</t>
  </si>
  <si>
    <t>454080, Челябинская обл., г. Челябинск, ул. Энгельса, д. 3, каб. 410</t>
  </si>
  <si>
    <t>Рындин Игорь Николаевич</t>
  </si>
  <si>
    <t>Калмакова Ксения Сергеевна</t>
  </si>
  <si>
    <t>Начальник сектора тарифообразования</t>
  </si>
  <si>
    <t>8 (351) 246-75-15 вн.3574</t>
  </si>
  <si>
    <t>KalmakovaKS@ustekchel.ru</t>
  </si>
  <si>
    <t>О</t>
  </si>
  <si>
    <t>Город Челябинск, Город Челябинск (75701000);</t>
  </si>
  <si>
    <t xml:space="preserve">Плата в размере 8 472,688 тыс. руб. (без учета НДС) за подключение к системе теплоснабжения АО "УСТЭК-Челябинск" для МУП "ЧКТС", объект - "Т/тр. ул. Кудрявцева 21 от ТК 7-16 до т.врезки L-25, D-100», расположенного по адресу: г. Челябинск, ул. Кудрявцева". Общая подключаемая нагрузка 0,791 Гкал/ч. </t>
  </si>
  <si>
    <t>Перечень документов и сведений, представляемых одновременно с заявкой на подключение (техническое присоединение) к системе теплоснабжения содержится в Форме заявки на подключение (техническое присоединение) к системе теплоснабжения</t>
  </si>
  <si>
    <t>https://ustekchel.ru/</t>
  </si>
  <si>
    <t>4.2</t>
  </si>
  <si>
    <t>Федеральный закон от 27 июля 2010 г. № 190 «О теплоснабжении»</t>
  </si>
  <si>
    <t>Постановление Правительства РФ от 05.07.2018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</si>
  <si>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5.1.2</t>
  </si>
  <si>
    <t>5.1.3</t>
  </si>
  <si>
    <t xml:space="preserve"> +7 (351) 246-57-16</t>
  </si>
  <si>
    <t xml:space="preserve"> +7 (351) 246-75-11</t>
  </si>
  <si>
    <t xml:space="preserve"> +7 (351) 246-56-78</t>
  </si>
  <si>
    <t>454091, г. Челябинск, ул. Энгельса, 3</t>
  </si>
  <si>
    <t>c 08:00 до 17:00</t>
  </si>
  <si>
    <t>пн-пт</t>
  </si>
  <si>
    <t>пн-пт: c 08:00 до 17:00</t>
  </si>
  <si>
    <t>Информация о регламенте подключения (тех.присоединения) к системе теплоснабжения</t>
  </si>
  <si>
    <t>https://portal.eias.ru/Portal/DownloadPage.aspx?type=12&amp;guid=f353e845-cf78-4b65-a2f6-94e9274e0dd4</t>
  </si>
  <si>
    <t>Договор поставки тепловой энергии и теплоносителя</t>
  </si>
  <si>
    <t>Договор на подключение к системе теплоснабжения</t>
  </si>
  <si>
    <t>МУП "ЧКТС"</t>
  </si>
  <si>
    <t xml:space="preserve">Плата в размере 8 472,688 тыс. руб. (без учета НДС) за подключение к системе теплоснабжения АО "УСТЭК-Челябинск" для МУП "ЧКТС", объект - "Т/тр. ул. Кудрявцева 21 от ТК 7-16 до т.врезки L-25, D-100», расположенного по адресу: г. Челябинск, ул. Кудрявцева". Общая подключаемая нагрузка 0,791 Гкал/ч.      </t>
  </si>
  <si>
    <t>31731959</t>
  </si>
  <si>
    <t>ИП  КОЧНЕВ АНДРЕЙ ВАСИЛЬЕВИЧ</t>
  </si>
  <si>
    <t>744709420335</t>
  </si>
  <si>
    <t>МИНИСТЕРСТВО ТАРИФНОГО РЕГУЛИРОВАНИЯ И ЭНЕРГЕТИКИ ЧЕЛЯБИНСКОЙ ОБЛАСТИ</t>
  </si>
  <si>
    <t>7453099449</t>
  </si>
  <si>
    <t>12-10-2023 00:00:00</t>
  </si>
  <si>
    <t>МУП "ЖКХ" Троицкого муниципального района</t>
  </si>
  <si>
    <t>01-02-2024 00:00:00</t>
  </si>
  <si>
    <t>29-02-2024 00:00:00</t>
  </si>
  <si>
    <t>31589111</t>
  </si>
  <si>
    <t>МУП "Селезянского сельского поселения"</t>
  </si>
  <si>
    <t>7430036435</t>
  </si>
  <si>
    <t>20-12-2021 00:00:00</t>
  </si>
  <si>
    <t>31697513</t>
  </si>
  <si>
    <t>МУП «Ашинские тепловые сети»</t>
  </si>
  <si>
    <t>7401008779</t>
  </si>
  <si>
    <t>28-07-2003 00:00:00</t>
  </si>
  <si>
    <t>31732887</t>
  </si>
  <si>
    <t>МУП Целинное ЖКХ</t>
  </si>
  <si>
    <t>7424014465</t>
  </si>
  <si>
    <t>31455998</t>
  </si>
  <si>
    <t>ООО "АРТ ХОУМ"</t>
  </si>
  <si>
    <t>7448140282</t>
  </si>
  <si>
    <t>29-06-2023 00:00:00</t>
  </si>
  <si>
    <t>31739844</t>
  </si>
  <si>
    <t>ООО "ПрофМонтаж"</t>
  </si>
  <si>
    <t>7448204264</t>
  </si>
  <si>
    <t>08-03-2024 00:00:00</t>
  </si>
  <si>
    <t>31664292</t>
  </si>
  <si>
    <t>ООО "ТЕПЛОТЭК"</t>
  </si>
  <si>
    <t>7415111712</t>
  </si>
  <si>
    <t>01-01-2023 00:00:00</t>
  </si>
  <si>
    <t>31648722</t>
  </si>
  <si>
    <t>ООО "Тепло-Инвест"</t>
  </si>
  <si>
    <t>7404047670</t>
  </si>
  <si>
    <t>16-02-2021 00:00:00</t>
  </si>
  <si>
    <t>28464471</t>
  </si>
  <si>
    <t>ООО "ТеплоЭнергоСервис"</t>
  </si>
  <si>
    <t>7420012682</t>
  </si>
  <si>
    <t>09-08-2023 00:00:00</t>
  </si>
  <si>
    <t>31715607</t>
  </si>
  <si>
    <t>ООО "Теплоснабжающее предприятие Чебаркуль"</t>
  </si>
  <si>
    <t>7415112434</t>
  </si>
  <si>
    <t>31605001</t>
  </si>
  <si>
    <t>ООО "Тимирязевское ЖКХ"</t>
  </si>
  <si>
    <t>7415109128</t>
  </si>
  <si>
    <t>27989449</t>
  </si>
  <si>
    <t>ООО "Уральская энергия"</t>
  </si>
  <si>
    <t>7447214380</t>
  </si>
  <si>
    <t>31696158</t>
  </si>
  <si>
    <t>ООО «Тепло»</t>
  </si>
  <si>
    <t>7451459664</t>
  </si>
  <si>
    <t>29-07-2022 00:00:00</t>
  </si>
  <si>
    <t>31696152</t>
  </si>
  <si>
    <t>ООО «Энергосервисная компания»</t>
  </si>
  <si>
    <t>7413029653</t>
  </si>
  <si>
    <t>28-03-2023 00:00:00</t>
  </si>
  <si>
    <t>31715600</t>
  </si>
  <si>
    <t>ООО АкваСтрой</t>
  </si>
  <si>
    <t>7413028459</t>
  </si>
  <si>
    <t>31684068</t>
  </si>
  <si>
    <t>ООО ИТЦ "СТОИК"</t>
  </si>
  <si>
    <t>7447075538</t>
  </si>
  <si>
    <t>05-07-2023 00:00:00</t>
  </si>
  <si>
    <t>31666886</t>
  </si>
  <si>
    <t>ООО КомСистемы</t>
  </si>
  <si>
    <t>7451456470</t>
  </si>
  <si>
    <t>745101000</t>
  </si>
  <si>
    <t>31710643</t>
  </si>
  <si>
    <t>ООО Теплоснаб</t>
  </si>
  <si>
    <t>7460050733</t>
  </si>
  <si>
    <t>31657083</t>
  </si>
  <si>
    <t>ООО УК "Зауральский"</t>
  </si>
  <si>
    <t>7452148213</t>
  </si>
  <si>
    <t>31720439</t>
  </si>
  <si>
    <t>Общество с ограниченной ответственностью «Веста» (ООО «Веста»)</t>
  </si>
  <si>
    <t>7451398316</t>
  </si>
  <si>
    <t>ПАО "Форвард Энерго"</t>
  </si>
  <si>
    <t>26489290</t>
  </si>
  <si>
    <t>ПАО "ЧМК"</t>
  </si>
  <si>
    <t>7450001007</t>
  </si>
  <si>
    <t>31657068</t>
  </si>
  <si>
    <t>Филиал ЮГРЭС-1 ООО "Каширская ГРЭС"</t>
  </si>
  <si>
    <t>5045067325</t>
  </si>
  <si>
    <t>11.03.2024 12:21:12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</si>
</sst>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66"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4" fontId="8" fillId="0" borderId="0" applyFont="0" applyFill="0" applyBorder="0" applyAlignment="0" applyProtection="0"/>
    <xf numFmtId="168" fontId="10" fillId="2" borderId="0">
      <protection locked="0"/>
    </xf>
    <xf numFmtId="0" fontId="19" fillId="0" borderId="0" applyFill="0" applyBorder="0" applyProtection="0">
      <alignment vertical="center"/>
    </xf>
    <xf numFmtId="165" fontId="10" fillId="2" borderId="0">
      <protection locked="0"/>
    </xf>
    <xf numFmtId="169"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43" fontId="41" fillId="0" borderId="0" applyFont="0" applyFill="0" applyBorder="0" applyAlignment="0" applyProtection="0"/>
    <xf numFmtId="41"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22">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7" fontId="10" fillId="0" borderId="5" xfId="54" applyNumberFormat="1" applyFont="1" applyFill="1" applyBorder="1" applyAlignment="1" applyProtection="1">
      <alignment horizontal="center" vertical="center" wrapText="1"/>
    </xf>
    <xf numFmtId="167"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5"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5" fontId="10" fillId="0" borderId="5" xfId="30" applyNumberFormat="1" applyFont="1" applyFill="1" applyBorder="1" applyAlignment="1" applyProtection="1">
      <alignment horizontal="right" vertical="center" wrapText="1"/>
    </xf>
    <xf numFmtId="165"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74" fillId="9" borderId="13" xfId="30" applyNumberFormat="1" applyFont="1" applyFill="1" applyBorder="1" applyAlignment="1" applyProtection="1">
      <alignment horizontal="left" vertical="center" wrapText="1"/>
      <protection locked="0"/>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xf>
    <xf numFmtId="49" fontId="0" fillId="9" borderId="5" xfId="53" applyNumberFormat="1" applyFont="1" applyFill="1" applyBorder="1" applyAlignment="1" applyProtection="1">
      <alignment horizontal="center" vertical="center" wrapText="1"/>
      <protection locked="0"/>
    </xf>
    <xf numFmtId="0" fontId="37" fillId="7" borderId="0" xfId="5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0" fontId="10" fillId="8" borderId="5" xfId="52" applyNumberFormat="1" applyFont="1" applyFill="1" applyBorder="1" applyAlignment="1" applyProtection="1">
      <alignment horizontal="left" vertical="center" wrapText="1" indent="1"/>
    </xf>
    <xf numFmtId="49" fontId="10" fillId="9" borderId="5" xfId="52" applyNumberFormat="1" applyFill="1" applyBorder="1" applyAlignment="1" applyProtection="1">
      <alignment horizontal="left" vertical="center" wrapText="1" indent="1"/>
      <protection locked="0"/>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165" fontId="0" fillId="2" borderId="5" xfId="0" applyNumberFormat="1" applyFill="1" applyBorder="1" applyAlignment="1" applyProtection="1">
      <alignment horizontal="right" vertical="center"/>
      <protection locked="0"/>
    </xf>
    <xf numFmtId="49" fontId="0" fillId="12" borderId="47" xfId="0" applyFont="1" applyFill="1" applyBorder="1" applyAlignment="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49" fontId="74" fillId="0" borderId="0" xfId="30" applyNumberFormat="1" applyBorder="1" applyAlignment="1" applyProtection="1">
      <alignment vertical="center"/>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49" fontId="74" fillId="0" borderId="0" xfId="30" applyNumberFormat="1" applyFont="1" applyBorder="1" applyProtection="1">
      <alignment vertical="top"/>
    </xf>
    <xf numFmtId="49" fontId="0" fillId="0" borderId="0" xfId="0" applyBorder="1">
      <alignment vertical="top"/>
    </xf>
    <xf numFmtId="49" fontId="18" fillId="7" borderId="0" xfId="43" applyFont="1" applyFill="1" applyBorder="1" applyAlignment="1">
      <alignment horizontal="left" wrapText="1"/>
    </xf>
    <xf numFmtId="0" fontId="22" fillId="0" borderId="0" xfId="22" applyFont="1" applyFill="1" applyBorder="1" applyAlignment="1" applyProtection="1">
      <alignment horizontal="right" vertical="top" wrapText="1" indent="1"/>
    </xf>
    <xf numFmtId="49" fontId="18" fillId="7" borderId="0" xfId="43" applyFont="1" applyFill="1" applyBorder="1" applyAlignment="1">
      <alignment horizontal="justify" vertical="justify" wrapText="1"/>
    </xf>
    <xf numFmtId="0" fontId="22" fillId="0" borderId="0" xfId="22" applyFont="1" applyFill="1" applyBorder="1" applyAlignment="1" applyProtection="1">
      <alignment horizontal="left" vertical="top" wrapText="1"/>
    </xf>
    <xf numFmtId="0" fontId="18" fillId="7" borderId="0" xfId="43" applyNumberFormat="1" applyFont="1" applyFill="1" applyBorder="1" applyAlignment="1">
      <alignment horizontal="justify" vertical="top" wrapText="1"/>
    </xf>
    <xf numFmtId="0" fontId="22" fillId="0" borderId="0" xfId="22" applyFont="1" applyFill="1" applyBorder="1" applyAlignment="1" applyProtection="1">
      <alignment horizontal="right" vertical="top"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67" fontId="10" fillId="0" borderId="13" xfId="54" applyNumberFormat="1" applyFont="1" applyFill="1" applyBorder="1" applyAlignment="1" applyProtection="1">
      <alignment horizontal="center" vertical="center" wrapText="1"/>
    </xf>
    <xf numFmtId="167" fontId="10" fillId="0" borderId="14" xfId="54" applyNumberFormat="1" applyFont="1" applyFill="1" applyBorder="1" applyAlignment="1" applyProtection="1">
      <alignment horizontal="center" vertical="center" wrapText="1"/>
    </xf>
    <xf numFmtId="167"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7" fillId="0" borderId="0" xfId="0" applyNumberFormat="1" applyFont="1" applyFill="1" applyBorder="1" applyAlignment="1" applyProtection="1">
      <alignment horizontal="center" vertical="center"/>
    </xf>
    <xf numFmtId="0" fontId="10" fillId="0" borderId="5" xfId="47" applyFont="1" applyFill="1" applyBorder="1" applyAlignment="1" applyProtection="1">
      <alignment horizontal="center" vertical="center" wrapText="1"/>
    </xf>
    <xf numFmtId="49" fontId="33"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107" fillId="0" borderId="0" xfId="0" applyNumberFormat="1" applyFont="1" applyFill="1" applyBorder="1" applyAlignment="1">
      <alignment horizontal="right"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0"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0" fontId="0" fillId="8" borderId="5" xfId="0" applyNumberFormat="1" applyFill="1" applyBorder="1" applyAlignment="1" applyProtection="1">
      <alignment horizontal="lef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center" wrapText="1"/>
    </xf>
    <xf numFmtId="0" fontId="10" fillId="0" borderId="28"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0" fillId="7" borderId="5" xfId="102" applyNumberFormat="1"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41"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0" fontId="10" fillId="0" borderId="13" xfId="54"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2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2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2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2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2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2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2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2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2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2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2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2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2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2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2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2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2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2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2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2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2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2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2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2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2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2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2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2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200-0000AAF76D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200-0000ABF76D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2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2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C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E00-000004000000}"/>
            </a:ext>
          </a:extLst>
        </xdr:cNvPr>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1000-000004000000}"/>
            </a:ext>
          </a:extLst>
        </xdr:cNvPr>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0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0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200-000004000000}"/>
            </a:ext>
          </a:extLst>
        </xdr:cNvPr>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2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2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200-000007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2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2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200-00000C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2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2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200-00000F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2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2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200-000012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2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2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200-000015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2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2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200-000018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2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2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200-00001B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2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2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200-00001E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2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2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200-000021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2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2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4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4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400-000004000000}"/>
            </a:ext>
          </a:extLst>
        </xdr:cNvPr>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4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4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3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600-000004000000}"/>
            </a:ext>
          </a:extLst>
        </xdr:cNvPr>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6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6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8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8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800-000004000000}"/>
            </a:ext>
          </a:extLst>
        </xdr:cNvPr>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8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8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9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9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A00-000004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A00-000007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A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A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A00-00000C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A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A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B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B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C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C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C00-000004000000}"/>
            </a:ext>
          </a:extLst>
        </xdr:cNvPr>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D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D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E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E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19</xdr:row>
      <xdr:rowOff>0</xdr:rowOff>
    </xdr:from>
    <xdr:to>
      <xdr:col>22</xdr:col>
      <xdr:colOff>228600</xdr:colOff>
      <xdr:row>22</xdr:row>
      <xdr:rowOff>190500</xdr:rowOff>
    </xdr:to>
    <xdr:grpSp>
      <xdr:nvGrpSpPr>
        <xdr:cNvPr id="4" name="shCalendar" hidden="1">
          <a:extLst>
            <a:ext uri="{FF2B5EF4-FFF2-40B4-BE49-F238E27FC236}">
              <a16:creationId xmlns:a16="http://schemas.microsoft.com/office/drawing/2014/main" id="{00000000-0008-0000-1E00-000004000000}"/>
            </a:ext>
          </a:extLst>
        </xdr:cNvPr>
        <xdr:cNvGrpSpPr>
          <a:grpSpLocks/>
        </xdr:cNvGrpSpPr>
      </xdr:nvGrpSpPr>
      <xdr:grpSpPr bwMode="auto">
        <a:xfrm>
          <a:off x="13106400" y="3219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E00-000007000000}"/>
            </a:ext>
          </a:extLst>
        </xdr:cNvPr>
        <xdr:cNvGrpSpPr>
          <a:grpSpLocks/>
        </xdr:cNvGrpSpPr>
      </xdr:nvGrpSpPr>
      <xdr:grpSpPr bwMode="auto">
        <a:xfrm>
          <a:off x="13068300" y="5343525"/>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E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E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a:extLst>
            <a:ext uri="{FF2B5EF4-FFF2-40B4-BE49-F238E27FC236}">
              <a16:creationId xmlns:a16="http://schemas.microsoft.com/office/drawing/2014/main" id="{00000000-0008-0000-1E00-00000A000000}"/>
            </a:ext>
          </a:extLst>
        </xdr:cNvPr>
        <xdr:cNvGrpSpPr>
          <a:grpSpLocks/>
        </xdr:cNvGrpSpPr>
      </xdr:nvGrpSpPr>
      <xdr:grpSpPr bwMode="auto">
        <a:xfrm>
          <a:off x="13068300" y="5343525"/>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E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E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4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4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4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4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4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4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11</xdr:row>
      <xdr:rowOff>0</xdr:rowOff>
    </xdr:from>
    <xdr:to>
      <xdr:col>6</xdr:col>
      <xdr:colOff>228600</xdr:colOff>
      <xdr:row>11</xdr:row>
      <xdr:rowOff>190500</xdr:rowOff>
    </xdr:to>
    <xdr:grpSp>
      <xdr:nvGrpSpPr>
        <xdr:cNvPr id="14" name="shCalendar" hidden="1">
          <a:extLst>
            <a:ext uri="{FF2B5EF4-FFF2-40B4-BE49-F238E27FC236}">
              <a16:creationId xmlns:a16="http://schemas.microsoft.com/office/drawing/2014/main" id="{00000000-0008-0000-0400-00000E000000}"/>
            </a:ext>
          </a:extLst>
        </xdr:cNvPr>
        <xdr:cNvGrpSpPr>
          <a:grpSpLocks/>
        </xdr:cNvGrpSpPr>
      </xdr:nvGrpSpPr>
      <xdr:grpSpPr bwMode="auto">
        <a:xfrm>
          <a:off x="7219950" y="201930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4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4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a:extLst>
            <a:ext uri="{FF2B5EF4-FFF2-40B4-BE49-F238E27FC236}">
              <a16:creationId xmlns:a16="http://schemas.microsoft.com/office/drawing/2014/main" id="{00000000-0008-0000-2000-00008DA1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a:extLst>
            <a:ext uri="{FF2B5EF4-FFF2-40B4-BE49-F238E27FC236}">
              <a16:creationId xmlns:a16="http://schemas.microsoft.com/office/drawing/2014/main" id="{00000000-0008-0000-2000-00008EA1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a:extLst>
            <a:ext uri="{FF2B5EF4-FFF2-40B4-BE49-F238E27FC236}">
              <a16:creationId xmlns:a16="http://schemas.microsoft.com/office/drawing/2014/main" id="{00000000-0008-0000-2100-0000DAA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a:extLst>
            <a:ext uri="{FF2B5EF4-FFF2-40B4-BE49-F238E27FC236}">
              <a16:creationId xmlns:a16="http://schemas.microsoft.com/office/drawing/2014/main" id="{00000000-0008-0000-2100-0000DBA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a:extLst>
            <a:ext uri="{FF2B5EF4-FFF2-40B4-BE49-F238E27FC236}">
              <a16:creationId xmlns:a16="http://schemas.microsoft.com/office/drawing/2014/main" id="{00000000-0008-0000-2100-0000DCA76D00}"/>
            </a:ext>
          </a:extLst>
        </xdr:cNvPr>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a:extLst>
              <a:ext uri="{FF2B5EF4-FFF2-40B4-BE49-F238E27FC236}">
                <a16:creationId xmlns:a16="http://schemas.microsoft.com/office/drawing/2014/main" id="{00000000-0008-0000-2100-0000DDA7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a:extLst>
              <a:ext uri="{FF2B5EF4-FFF2-40B4-BE49-F238E27FC236}">
                <a16:creationId xmlns:a16="http://schemas.microsoft.com/office/drawing/2014/main" id="{00000000-0008-0000-2100-0000DEA76D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2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2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2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7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7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7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5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5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5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5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5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6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6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6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6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6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6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6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6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6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a:extLst>
            <a:ext uri="{FF2B5EF4-FFF2-40B4-BE49-F238E27FC236}">
              <a16:creationId xmlns:a16="http://schemas.microsoft.com/office/drawing/2014/main" id="{00000000-0008-0000-0800-000008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8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8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9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9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A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196" t="s">
        <v>491</v>
      </c>
      <c r="G2" s="1197"/>
      <c r="H2" s="1198"/>
      <c r="I2" s="436"/>
    </row>
    <row r="3" spans="1:20" ht="3" customHeight="1"/>
    <row r="4" spans="1:20" s="190" customFormat="1" ht="11.25">
      <c r="A4" s="214"/>
      <c r="B4" s="214"/>
      <c r="C4" s="214"/>
      <c r="D4" s="214"/>
      <c r="F4" s="1157" t="s">
        <v>454</v>
      </c>
      <c r="G4" s="1157"/>
      <c r="H4" s="1157"/>
      <c r="I4" s="1199"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199"/>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27.12.2022</v>
      </c>
      <c r="I7" s="196" t="s">
        <v>493</v>
      </c>
      <c r="J7" s="334"/>
      <c r="K7" s="214"/>
      <c r="L7" s="214"/>
      <c r="M7" s="214"/>
      <c r="N7" s="214"/>
      <c r="O7" s="214"/>
      <c r="P7" s="214"/>
      <c r="Q7" s="214"/>
      <c r="R7" s="214"/>
      <c r="S7" s="214"/>
      <c r="T7" s="214"/>
    </row>
    <row r="8" spans="1:20" s="190" customFormat="1" ht="45">
      <c r="A8" s="1200">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00"/>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00"/>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0"/>
      <c r="B11" s="1200">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00"/>
      <c r="B12" s="1200"/>
      <c r="C12" s="1200">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0"/>
      <c r="B13" s="1200"/>
      <c r="C13" s="1200"/>
      <c r="D13" s="344">
        <v>1</v>
      </c>
      <c r="F13" s="335" t="str">
        <f>"4."&amp;mergeValue(A13) &amp;"."&amp;mergeValue(B13)&amp;"."&amp;mergeValue(C13)&amp;"."&amp;mergeValue(D13)</f>
        <v>4.1.1.1.1</v>
      </c>
      <c r="G13" s="420" t="s">
        <v>498</v>
      </c>
      <c r="H13" s="317"/>
      <c r="I13" s="1201" t="s">
        <v>591</v>
      </c>
      <c r="J13" s="334"/>
      <c r="K13" s="214"/>
      <c r="L13" s="214"/>
      <c r="M13" s="214"/>
      <c r="N13" s="214"/>
      <c r="O13" s="214"/>
      <c r="P13" s="214"/>
      <c r="Q13" s="214"/>
      <c r="R13" s="214"/>
      <c r="S13" s="214"/>
      <c r="T13" s="214"/>
    </row>
    <row r="14" spans="1:20" s="190" customFormat="1" ht="18.75">
      <c r="A14" s="1200"/>
      <c r="B14" s="1200"/>
      <c r="C14" s="1200"/>
      <c r="D14" s="344"/>
      <c r="F14" s="338"/>
      <c r="G14" s="150" t="s">
        <v>4</v>
      </c>
      <c r="H14" s="343"/>
      <c r="I14" s="1201"/>
      <c r="J14" s="334"/>
      <c r="K14" s="214"/>
      <c r="L14" s="214"/>
      <c r="M14" s="214"/>
      <c r="N14" s="214"/>
      <c r="O14" s="214"/>
      <c r="P14" s="214"/>
      <c r="Q14" s="214"/>
      <c r="R14" s="214"/>
      <c r="S14" s="214"/>
      <c r="T14" s="214"/>
    </row>
    <row r="15" spans="1:20" s="190" customFormat="1" ht="18.75">
      <c r="A15" s="1200"/>
      <c r="B15" s="1200"/>
      <c r="C15" s="344"/>
      <c r="D15" s="344"/>
      <c r="F15" s="421"/>
      <c r="G15" s="195" t="s">
        <v>403</v>
      </c>
      <c r="H15" s="422"/>
      <c r="I15" s="423"/>
      <c r="J15" s="334"/>
      <c r="K15" s="214"/>
      <c r="L15" s="214"/>
      <c r="M15" s="214"/>
      <c r="N15" s="214"/>
      <c r="O15" s="214"/>
      <c r="P15" s="214"/>
      <c r="Q15" s="214"/>
      <c r="R15" s="214"/>
      <c r="S15" s="214"/>
      <c r="T15" s="214"/>
    </row>
    <row r="16" spans="1:20" s="190" customFormat="1" ht="18.75">
      <c r="A16" s="1200"/>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5" t="s">
        <v>593</v>
      </c>
      <c r="H19" s="1195"/>
      <c r="I19" s="226"/>
      <c r="J19" s="327"/>
      <c r="K19" s="327"/>
      <c r="L19" s="327"/>
      <c r="M19" s="327"/>
      <c r="N19" s="327"/>
      <c r="O19" s="327"/>
      <c r="P19" s="327"/>
      <c r="Q19" s="327"/>
      <c r="R19" s="327"/>
      <c r="S19" s="327"/>
      <c r="T19" s="327"/>
    </row>
  </sheetData>
  <sheetProtection algorithmName="SHA-512" hashValue="w02m2K9CSRP8WwdfHZGBmZbpPjjYtjN3JF5L9EIGleC0WMjXFR2nPm7UIBXdvmBckEURuqubueZ8unPw8gXFMQ==" saltValue="UBzNplMzqeBF1404wFZcRg=="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9" width="10.5703125" style="587"/>
    <col min="30" max="249" width="10.5703125" style="525"/>
    <col min="250" max="257" width="0" style="525" hidden="1" customWidth="1"/>
    <col min="258" max="258" width="3.7109375" style="525" customWidth="1"/>
    <col min="259" max="259" width="3.85546875" style="525" customWidth="1"/>
    <col min="260" max="260" width="3.7109375" style="525" customWidth="1"/>
    <col min="261" max="261" width="12.7109375" style="525" customWidth="1"/>
    <col min="262" max="262" width="52.7109375" style="525" customWidth="1"/>
    <col min="263" max="266" width="0" style="525" hidden="1" customWidth="1"/>
    <col min="267" max="267" width="12.28515625" style="525" customWidth="1"/>
    <col min="268" max="268" width="6.42578125" style="525" customWidth="1"/>
    <col min="269" max="269" width="12.28515625" style="525" customWidth="1"/>
    <col min="270" max="270" width="0" style="525" hidden="1" customWidth="1"/>
    <col min="271" max="271" width="3.7109375" style="525" customWidth="1"/>
    <col min="272" max="272" width="11.140625" style="525" bestFit="1" customWidth="1"/>
    <col min="273" max="274" width="10.5703125" style="525"/>
    <col min="275" max="275" width="11.140625" style="525" customWidth="1"/>
    <col min="276" max="505" width="10.5703125" style="525"/>
    <col min="506" max="513" width="0" style="525" hidden="1" customWidth="1"/>
    <col min="514" max="514" width="3.7109375" style="525" customWidth="1"/>
    <col min="515" max="515" width="3.85546875" style="525" customWidth="1"/>
    <col min="516" max="516" width="3.7109375" style="525" customWidth="1"/>
    <col min="517" max="517" width="12.7109375" style="525" customWidth="1"/>
    <col min="518" max="518" width="52.7109375" style="525" customWidth="1"/>
    <col min="519" max="522" width="0" style="525" hidden="1" customWidth="1"/>
    <col min="523" max="523" width="12.28515625" style="525" customWidth="1"/>
    <col min="524" max="524" width="6.42578125" style="525" customWidth="1"/>
    <col min="525" max="525" width="12.28515625" style="525" customWidth="1"/>
    <col min="526" max="526" width="0" style="525" hidden="1" customWidth="1"/>
    <col min="527" max="527" width="3.7109375" style="525" customWidth="1"/>
    <col min="528" max="528" width="11.140625" style="525" bestFit="1" customWidth="1"/>
    <col min="529" max="530" width="10.5703125" style="525"/>
    <col min="531" max="531" width="11.140625" style="525" customWidth="1"/>
    <col min="532" max="761" width="10.5703125" style="525"/>
    <col min="762" max="769" width="0" style="525" hidden="1" customWidth="1"/>
    <col min="770" max="770" width="3.7109375" style="525" customWidth="1"/>
    <col min="771" max="771" width="3.85546875" style="525" customWidth="1"/>
    <col min="772" max="772" width="3.7109375" style="525" customWidth="1"/>
    <col min="773" max="773" width="12.7109375" style="525" customWidth="1"/>
    <col min="774" max="774" width="52.7109375" style="525" customWidth="1"/>
    <col min="775" max="778" width="0" style="525" hidden="1" customWidth="1"/>
    <col min="779" max="779" width="12.28515625" style="525" customWidth="1"/>
    <col min="780" max="780" width="6.42578125" style="525" customWidth="1"/>
    <col min="781" max="781" width="12.28515625" style="525" customWidth="1"/>
    <col min="782" max="782" width="0" style="525" hidden="1" customWidth="1"/>
    <col min="783" max="783" width="3.7109375" style="525" customWidth="1"/>
    <col min="784" max="784" width="11.140625" style="525" bestFit="1" customWidth="1"/>
    <col min="785" max="786" width="10.5703125" style="525"/>
    <col min="787" max="787" width="11.140625" style="525" customWidth="1"/>
    <col min="788" max="1017" width="10.5703125" style="525"/>
    <col min="1018" max="1025" width="0" style="525" hidden="1" customWidth="1"/>
    <col min="1026" max="1026" width="3.7109375" style="525" customWidth="1"/>
    <col min="1027" max="1027" width="3.85546875" style="525" customWidth="1"/>
    <col min="1028" max="1028" width="3.7109375" style="525" customWidth="1"/>
    <col min="1029" max="1029" width="12.7109375" style="525" customWidth="1"/>
    <col min="1030" max="1030" width="52.7109375" style="525" customWidth="1"/>
    <col min="1031" max="1034" width="0" style="525" hidden="1" customWidth="1"/>
    <col min="1035" max="1035" width="12.28515625" style="525" customWidth="1"/>
    <col min="1036" max="1036" width="6.42578125" style="525" customWidth="1"/>
    <col min="1037" max="1037" width="12.28515625" style="525" customWidth="1"/>
    <col min="1038" max="1038" width="0" style="525" hidden="1" customWidth="1"/>
    <col min="1039" max="1039" width="3.7109375" style="525" customWidth="1"/>
    <col min="1040" max="1040" width="11.140625" style="525" bestFit="1" customWidth="1"/>
    <col min="1041" max="1042" width="10.5703125" style="525"/>
    <col min="1043" max="1043" width="11.140625" style="525" customWidth="1"/>
    <col min="1044" max="1273" width="10.5703125" style="525"/>
    <col min="1274" max="1281" width="0" style="525" hidden="1" customWidth="1"/>
    <col min="1282" max="1282" width="3.7109375" style="525" customWidth="1"/>
    <col min="1283" max="1283" width="3.85546875" style="525" customWidth="1"/>
    <col min="1284" max="1284" width="3.7109375" style="525" customWidth="1"/>
    <col min="1285" max="1285" width="12.7109375" style="525" customWidth="1"/>
    <col min="1286" max="1286" width="52.7109375" style="525" customWidth="1"/>
    <col min="1287" max="1290" width="0" style="525" hidden="1" customWidth="1"/>
    <col min="1291" max="1291" width="12.28515625" style="525" customWidth="1"/>
    <col min="1292" max="1292" width="6.42578125" style="525" customWidth="1"/>
    <col min="1293" max="1293" width="12.28515625" style="525" customWidth="1"/>
    <col min="1294" max="1294" width="0" style="525" hidden="1" customWidth="1"/>
    <col min="1295" max="1295" width="3.7109375" style="525" customWidth="1"/>
    <col min="1296" max="1296" width="11.140625" style="525" bestFit="1" customWidth="1"/>
    <col min="1297" max="1298" width="10.5703125" style="525"/>
    <col min="1299" max="1299" width="11.140625" style="525" customWidth="1"/>
    <col min="1300" max="1529" width="10.5703125" style="525"/>
    <col min="1530" max="1537" width="0" style="525" hidden="1" customWidth="1"/>
    <col min="1538" max="1538" width="3.7109375" style="525" customWidth="1"/>
    <col min="1539" max="1539" width="3.85546875" style="525" customWidth="1"/>
    <col min="1540" max="1540" width="3.7109375" style="525" customWidth="1"/>
    <col min="1541" max="1541" width="12.7109375" style="525" customWidth="1"/>
    <col min="1542" max="1542" width="52.7109375" style="525" customWidth="1"/>
    <col min="1543" max="1546" width="0" style="525" hidden="1" customWidth="1"/>
    <col min="1547" max="1547" width="12.28515625" style="525" customWidth="1"/>
    <col min="1548" max="1548" width="6.42578125" style="525" customWidth="1"/>
    <col min="1549" max="1549" width="12.28515625" style="525" customWidth="1"/>
    <col min="1550" max="1550" width="0" style="525" hidden="1" customWidth="1"/>
    <col min="1551" max="1551" width="3.7109375" style="525" customWidth="1"/>
    <col min="1552" max="1552" width="11.140625" style="525" bestFit="1" customWidth="1"/>
    <col min="1553" max="1554" width="10.5703125" style="525"/>
    <col min="1555" max="1555" width="11.140625" style="525" customWidth="1"/>
    <col min="1556" max="1785" width="10.5703125" style="525"/>
    <col min="1786" max="1793" width="0" style="525" hidden="1" customWidth="1"/>
    <col min="1794" max="1794" width="3.7109375" style="525" customWidth="1"/>
    <col min="1795" max="1795" width="3.85546875" style="525" customWidth="1"/>
    <col min="1796" max="1796" width="3.7109375" style="525" customWidth="1"/>
    <col min="1797" max="1797" width="12.7109375" style="525" customWidth="1"/>
    <col min="1798" max="1798" width="52.7109375" style="525" customWidth="1"/>
    <col min="1799" max="1802" width="0" style="525" hidden="1" customWidth="1"/>
    <col min="1803" max="1803" width="12.28515625" style="525" customWidth="1"/>
    <col min="1804" max="1804" width="6.42578125" style="525" customWidth="1"/>
    <col min="1805" max="1805" width="12.28515625" style="525" customWidth="1"/>
    <col min="1806" max="1806" width="0" style="525" hidden="1" customWidth="1"/>
    <col min="1807" max="1807" width="3.7109375" style="525" customWidth="1"/>
    <col min="1808" max="1808" width="11.140625" style="525" bestFit="1" customWidth="1"/>
    <col min="1809" max="1810" width="10.5703125" style="525"/>
    <col min="1811" max="1811" width="11.140625" style="525" customWidth="1"/>
    <col min="1812" max="2041" width="10.5703125" style="525"/>
    <col min="2042" max="2049" width="0" style="525" hidden="1" customWidth="1"/>
    <col min="2050" max="2050" width="3.7109375" style="525" customWidth="1"/>
    <col min="2051" max="2051" width="3.85546875" style="525" customWidth="1"/>
    <col min="2052" max="2052" width="3.7109375" style="525" customWidth="1"/>
    <col min="2053" max="2053" width="12.7109375" style="525" customWidth="1"/>
    <col min="2054" max="2054" width="52.7109375" style="525" customWidth="1"/>
    <col min="2055" max="2058" width="0" style="525" hidden="1" customWidth="1"/>
    <col min="2059" max="2059" width="12.28515625" style="525" customWidth="1"/>
    <col min="2060" max="2060" width="6.42578125" style="525" customWidth="1"/>
    <col min="2061" max="2061" width="12.28515625" style="525" customWidth="1"/>
    <col min="2062" max="2062" width="0" style="525" hidden="1" customWidth="1"/>
    <col min="2063" max="2063" width="3.7109375" style="525" customWidth="1"/>
    <col min="2064" max="2064" width="11.140625" style="525" bestFit="1" customWidth="1"/>
    <col min="2065" max="2066" width="10.5703125" style="525"/>
    <col min="2067" max="2067" width="11.140625" style="525" customWidth="1"/>
    <col min="2068" max="2297" width="10.5703125" style="525"/>
    <col min="2298" max="2305" width="0" style="525" hidden="1" customWidth="1"/>
    <col min="2306" max="2306" width="3.7109375" style="525" customWidth="1"/>
    <col min="2307" max="2307" width="3.85546875" style="525" customWidth="1"/>
    <col min="2308" max="2308" width="3.7109375" style="525" customWidth="1"/>
    <col min="2309" max="2309" width="12.7109375" style="525" customWidth="1"/>
    <col min="2310" max="2310" width="52.7109375" style="525" customWidth="1"/>
    <col min="2311" max="2314" width="0" style="525" hidden="1" customWidth="1"/>
    <col min="2315" max="2315" width="12.28515625" style="525" customWidth="1"/>
    <col min="2316" max="2316" width="6.42578125" style="525" customWidth="1"/>
    <col min="2317" max="2317" width="12.28515625" style="525" customWidth="1"/>
    <col min="2318" max="2318" width="0" style="525" hidden="1" customWidth="1"/>
    <col min="2319" max="2319" width="3.7109375" style="525" customWidth="1"/>
    <col min="2320" max="2320" width="11.140625" style="525" bestFit="1" customWidth="1"/>
    <col min="2321" max="2322" width="10.5703125" style="525"/>
    <col min="2323" max="2323" width="11.140625" style="525" customWidth="1"/>
    <col min="2324" max="2553" width="10.5703125" style="525"/>
    <col min="2554" max="2561" width="0" style="525" hidden="1" customWidth="1"/>
    <col min="2562" max="2562" width="3.7109375" style="525" customWidth="1"/>
    <col min="2563" max="2563" width="3.85546875" style="525" customWidth="1"/>
    <col min="2564" max="2564" width="3.7109375" style="525" customWidth="1"/>
    <col min="2565" max="2565" width="12.7109375" style="525" customWidth="1"/>
    <col min="2566" max="2566" width="52.7109375" style="525" customWidth="1"/>
    <col min="2567" max="2570" width="0" style="525" hidden="1" customWidth="1"/>
    <col min="2571" max="2571" width="12.28515625" style="525" customWidth="1"/>
    <col min="2572" max="2572" width="6.42578125" style="525" customWidth="1"/>
    <col min="2573" max="2573" width="12.28515625" style="525" customWidth="1"/>
    <col min="2574" max="2574" width="0" style="525" hidden="1" customWidth="1"/>
    <col min="2575" max="2575" width="3.7109375" style="525" customWidth="1"/>
    <col min="2576" max="2576" width="11.140625" style="525" bestFit="1" customWidth="1"/>
    <col min="2577" max="2578" width="10.5703125" style="525"/>
    <col min="2579" max="2579" width="11.140625" style="525" customWidth="1"/>
    <col min="2580" max="2809" width="10.5703125" style="525"/>
    <col min="2810" max="2817" width="0" style="525" hidden="1" customWidth="1"/>
    <col min="2818" max="2818" width="3.7109375" style="525" customWidth="1"/>
    <col min="2819" max="2819" width="3.85546875" style="525" customWidth="1"/>
    <col min="2820" max="2820" width="3.7109375" style="525" customWidth="1"/>
    <col min="2821" max="2821" width="12.7109375" style="525" customWidth="1"/>
    <col min="2822" max="2822" width="52.7109375" style="525" customWidth="1"/>
    <col min="2823" max="2826" width="0" style="525" hidden="1" customWidth="1"/>
    <col min="2827" max="2827" width="12.28515625" style="525" customWidth="1"/>
    <col min="2828" max="2828" width="6.42578125" style="525" customWidth="1"/>
    <col min="2829" max="2829" width="12.28515625" style="525" customWidth="1"/>
    <col min="2830" max="2830" width="0" style="525" hidden="1" customWidth="1"/>
    <col min="2831" max="2831" width="3.7109375" style="525" customWidth="1"/>
    <col min="2832" max="2832" width="11.140625" style="525" bestFit="1" customWidth="1"/>
    <col min="2833" max="2834" width="10.5703125" style="525"/>
    <col min="2835" max="2835" width="11.140625" style="525" customWidth="1"/>
    <col min="2836" max="3065" width="10.5703125" style="525"/>
    <col min="3066" max="3073" width="0" style="525" hidden="1" customWidth="1"/>
    <col min="3074" max="3074" width="3.7109375" style="525" customWidth="1"/>
    <col min="3075" max="3075" width="3.85546875" style="525" customWidth="1"/>
    <col min="3076" max="3076" width="3.7109375" style="525" customWidth="1"/>
    <col min="3077" max="3077" width="12.7109375" style="525" customWidth="1"/>
    <col min="3078" max="3078" width="52.7109375" style="525" customWidth="1"/>
    <col min="3079" max="3082" width="0" style="525" hidden="1" customWidth="1"/>
    <col min="3083" max="3083" width="12.28515625" style="525" customWidth="1"/>
    <col min="3084" max="3084" width="6.42578125" style="525" customWidth="1"/>
    <col min="3085" max="3085" width="12.28515625" style="525" customWidth="1"/>
    <col min="3086" max="3086" width="0" style="525" hidden="1" customWidth="1"/>
    <col min="3087" max="3087" width="3.7109375" style="525" customWidth="1"/>
    <col min="3088" max="3088" width="11.140625" style="525" bestFit="1" customWidth="1"/>
    <col min="3089" max="3090" width="10.5703125" style="525"/>
    <col min="3091" max="3091" width="11.140625" style="525" customWidth="1"/>
    <col min="3092" max="3321" width="10.5703125" style="525"/>
    <col min="3322" max="3329" width="0" style="525" hidden="1" customWidth="1"/>
    <col min="3330" max="3330" width="3.7109375" style="525" customWidth="1"/>
    <col min="3331" max="3331" width="3.85546875" style="525" customWidth="1"/>
    <col min="3332" max="3332" width="3.7109375" style="525" customWidth="1"/>
    <col min="3333" max="3333" width="12.7109375" style="525" customWidth="1"/>
    <col min="3334" max="3334" width="52.7109375" style="525" customWidth="1"/>
    <col min="3335" max="3338" width="0" style="525" hidden="1" customWidth="1"/>
    <col min="3339" max="3339" width="12.28515625" style="525" customWidth="1"/>
    <col min="3340" max="3340" width="6.42578125" style="525" customWidth="1"/>
    <col min="3341" max="3341" width="12.28515625" style="525" customWidth="1"/>
    <col min="3342" max="3342" width="0" style="525" hidden="1" customWidth="1"/>
    <col min="3343" max="3343" width="3.7109375" style="525" customWidth="1"/>
    <col min="3344" max="3344" width="11.140625" style="525" bestFit="1" customWidth="1"/>
    <col min="3345" max="3346" width="10.5703125" style="525"/>
    <col min="3347" max="3347" width="11.140625" style="525" customWidth="1"/>
    <col min="3348" max="3577" width="10.5703125" style="525"/>
    <col min="3578" max="3585" width="0" style="525" hidden="1" customWidth="1"/>
    <col min="3586" max="3586" width="3.7109375" style="525" customWidth="1"/>
    <col min="3587" max="3587" width="3.85546875" style="525" customWidth="1"/>
    <col min="3588" max="3588" width="3.7109375" style="525" customWidth="1"/>
    <col min="3589" max="3589" width="12.7109375" style="525" customWidth="1"/>
    <col min="3590" max="3590" width="52.7109375" style="525" customWidth="1"/>
    <col min="3591" max="3594" width="0" style="525" hidden="1" customWidth="1"/>
    <col min="3595" max="3595" width="12.28515625" style="525" customWidth="1"/>
    <col min="3596" max="3596" width="6.42578125" style="525" customWidth="1"/>
    <col min="3597" max="3597" width="12.28515625" style="525" customWidth="1"/>
    <col min="3598" max="3598" width="0" style="525" hidden="1" customWidth="1"/>
    <col min="3599" max="3599" width="3.7109375" style="525" customWidth="1"/>
    <col min="3600" max="3600" width="11.140625" style="525" bestFit="1" customWidth="1"/>
    <col min="3601" max="3602" width="10.5703125" style="525"/>
    <col min="3603" max="3603" width="11.140625" style="525" customWidth="1"/>
    <col min="3604" max="3833" width="10.5703125" style="525"/>
    <col min="3834" max="3841" width="0" style="525" hidden="1" customWidth="1"/>
    <col min="3842" max="3842" width="3.7109375" style="525" customWidth="1"/>
    <col min="3843" max="3843" width="3.85546875" style="525" customWidth="1"/>
    <col min="3844" max="3844" width="3.7109375" style="525" customWidth="1"/>
    <col min="3845" max="3845" width="12.7109375" style="525" customWidth="1"/>
    <col min="3846" max="3846" width="52.7109375" style="525" customWidth="1"/>
    <col min="3847" max="3850" width="0" style="525" hidden="1" customWidth="1"/>
    <col min="3851" max="3851" width="12.28515625" style="525" customWidth="1"/>
    <col min="3852" max="3852" width="6.42578125" style="525" customWidth="1"/>
    <col min="3853" max="3853" width="12.28515625" style="525" customWidth="1"/>
    <col min="3854" max="3854" width="0" style="525" hidden="1" customWidth="1"/>
    <col min="3855" max="3855" width="3.7109375" style="525" customWidth="1"/>
    <col min="3856" max="3856" width="11.140625" style="525" bestFit="1" customWidth="1"/>
    <col min="3857" max="3858" width="10.5703125" style="525"/>
    <col min="3859" max="3859" width="11.140625" style="525" customWidth="1"/>
    <col min="3860" max="4089" width="10.5703125" style="525"/>
    <col min="4090" max="4097" width="0" style="525" hidden="1" customWidth="1"/>
    <col min="4098" max="4098" width="3.7109375" style="525" customWidth="1"/>
    <col min="4099" max="4099" width="3.85546875" style="525" customWidth="1"/>
    <col min="4100" max="4100" width="3.7109375" style="525" customWidth="1"/>
    <col min="4101" max="4101" width="12.7109375" style="525" customWidth="1"/>
    <col min="4102" max="4102" width="52.7109375" style="525" customWidth="1"/>
    <col min="4103" max="4106" width="0" style="525" hidden="1" customWidth="1"/>
    <col min="4107" max="4107" width="12.28515625" style="525" customWidth="1"/>
    <col min="4108" max="4108" width="6.42578125" style="525" customWidth="1"/>
    <col min="4109" max="4109" width="12.28515625" style="525" customWidth="1"/>
    <col min="4110" max="4110" width="0" style="525" hidden="1" customWidth="1"/>
    <col min="4111" max="4111" width="3.7109375" style="525" customWidth="1"/>
    <col min="4112" max="4112" width="11.140625" style="525" bestFit="1" customWidth="1"/>
    <col min="4113" max="4114" width="10.5703125" style="525"/>
    <col min="4115" max="4115" width="11.140625" style="525" customWidth="1"/>
    <col min="4116" max="4345" width="10.5703125" style="525"/>
    <col min="4346" max="4353" width="0" style="525" hidden="1" customWidth="1"/>
    <col min="4354" max="4354" width="3.7109375" style="525" customWidth="1"/>
    <col min="4355" max="4355" width="3.85546875" style="525" customWidth="1"/>
    <col min="4356" max="4356" width="3.7109375" style="525" customWidth="1"/>
    <col min="4357" max="4357" width="12.7109375" style="525" customWidth="1"/>
    <col min="4358" max="4358" width="52.7109375" style="525" customWidth="1"/>
    <col min="4359" max="4362" width="0" style="525" hidden="1" customWidth="1"/>
    <col min="4363" max="4363" width="12.28515625" style="525" customWidth="1"/>
    <col min="4364" max="4364" width="6.42578125" style="525" customWidth="1"/>
    <col min="4365" max="4365" width="12.28515625" style="525" customWidth="1"/>
    <col min="4366" max="4366" width="0" style="525" hidden="1" customWidth="1"/>
    <col min="4367" max="4367" width="3.7109375" style="525" customWidth="1"/>
    <col min="4368" max="4368" width="11.140625" style="525" bestFit="1" customWidth="1"/>
    <col min="4369" max="4370" width="10.5703125" style="525"/>
    <col min="4371" max="4371" width="11.140625" style="525" customWidth="1"/>
    <col min="4372" max="4601" width="10.5703125" style="525"/>
    <col min="4602" max="4609" width="0" style="525" hidden="1" customWidth="1"/>
    <col min="4610" max="4610" width="3.7109375" style="525" customWidth="1"/>
    <col min="4611" max="4611" width="3.85546875" style="525" customWidth="1"/>
    <col min="4612" max="4612" width="3.7109375" style="525" customWidth="1"/>
    <col min="4613" max="4613" width="12.7109375" style="525" customWidth="1"/>
    <col min="4614" max="4614" width="52.7109375" style="525" customWidth="1"/>
    <col min="4615" max="4618" width="0" style="525" hidden="1" customWidth="1"/>
    <col min="4619" max="4619" width="12.28515625" style="525" customWidth="1"/>
    <col min="4620" max="4620" width="6.42578125" style="525" customWidth="1"/>
    <col min="4621" max="4621" width="12.28515625" style="525" customWidth="1"/>
    <col min="4622" max="4622" width="0" style="525" hidden="1" customWidth="1"/>
    <col min="4623" max="4623" width="3.7109375" style="525" customWidth="1"/>
    <col min="4624" max="4624" width="11.140625" style="525" bestFit="1" customWidth="1"/>
    <col min="4625" max="4626" width="10.5703125" style="525"/>
    <col min="4627" max="4627" width="11.140625" style="525" customWidth="1"/>
    <col min="4628" max="4857" width="10.5703125" style="525"/>
    <col min="4858" max="4865" width="0" style="525" hidden="1" customWidth="1"/>
    <col min="4866" max="4866" width="3.7109375" style="525" customWidth="1"/>
    <col min="4867" max="4867" width="3.85546875" style="525" customWidth="1"/>
    <col min="4868" max="4868" width="3.7109375" style="525" customWidth="1"/>
    <col min="4869" max="4869" width="12.7109375" style="525" customWidth="1"/>
    <col min="4870" max="4870" width="52.7109375" style="525" customWidth="1"/>
    <col min="4871" max="4874" width="0" style="525" hidden="1" customWidth="1"/>
    <col min="4875" max="4875" width="12.28515625" style="525" customWidth="1"/>
    <col min="4876" max="4876" width="6.42578125" style="525" customWidth="1"/>
    <col min="4877" max="4877" width="12.28515625" style="525" customWidth="1"/>
    <col min="4878" max="4878" width="0" style="525" hidden="1" customWidth="1"/>
    <col min="4879" max="4879" width="3.7109375" style="525" customWidth="1"/>
    <col min="4880" max="4880" width="11.140625" style="525" bestFit="1" customWidth="1"/>
    <col min="4881" max="4882" width="10.5703125" style="525"/>
    <col min="4883" max="4883" width="11.140625" style="525" customWidth="1"/>
    <col min="4884" max="5113" width="10.5703125" style="525"/>
    <col min="5114" max="5121" width="0" style="525" hidden="1" customWidth="1"/>
    <col min="5122" max="5122" width="3.7109375" style="525" customWidth="1"/>
    <col min="5123" max="5123" width="3.85546875" style="525" customWidth="1"/>
    <col min="5124" max="5124" width="3.7109375" style="525" customWidth="1"/>
    <col min="5125" max="5125" width="12.7109375" style="525" customWidth="1"/>
    <col min="5126" max="5126" width="52.7109375" style="525" customWidth="1"/>
    <col min="5127" max="5130" width="0" style="525" hidden="1" customWidth="1"/>
    <col min="5131" max="5131" width="12.28515625" style="525" customWidth="1"/>
    <col min="5132" max="5132" width="6.42578125" style="525" customWidth="1"/>
    <col min="5133" max="5133" width="12.28515625" style="525" customWidth="1"/>
    <col min="5134" max="5134" width="0" style="525" hidden="1" customWidth="1"/>
    <col min="5135" max="5135" width="3.7109375" style="525" customWidth="1"/>
    <col min="5136" max="5136" width="11.140625" style="525" bestFit="1" customWidth="1"/>
    <col min="5137" max="5138" width="10.5703125" style="525"/>
    <col min="5139" max="5139" width="11.140625" style="525" customWidth="1"/>
    <col min="5140" max="5369" width="10.5703125" style="525"/>
    <col min="5370" max="5377" width="0" style="525" hidden="1" customWidth="1"/>
    <col min="5378" max="5378" width="3.7109375" style="525" customWidth="1"/>
    <col min="5379" max="5379" width="3.85546875" style="525" customWidth="1"/>
    <col min="5380" max="5380" width="3.7109375" style="525" customWidth="1"/>
    <col min="5381" max="5381" width="12.7109375" style="525" customWidth="1"/>
    <col min="5382" max="5382" width="52.7109375" style="525" customWidth="1"/>
    <col min="5383" max="5386" width="0" style="525" hidden="1" customWidth="1"/>
    <col min="5387" max="5387" width="12.28515625" style="525" customWidth="1"/>
    <col min="5388" max="5388" width="6.42578125" style="525" customWidth="1"/>
    <col min="5389" max="5389" width="12.28515625" style="525" customWidth="1"/>
    <col min="5390" max="5390" width="0" style="525" hidden="1" customWidth="1"/>
    <col min="5391" max="5391" width="3.7109375" style="525" customWidth="1"/>
    <col min="5392" max="5392" width="11.140625" style="525" bestFit="1" customWidth="1"/>
    <col min="5393" max="5394" width="10.5703125" style="525"/>
    <col min="5395" max="5395" width="11.140625" style="525" customWidth="1"/>
    <col min="5396" max="5625" width="10.5703125" style="525"/>
    <col min="5626" max="5633" width="0" style="525" hidden="1" customWidth="1"/>
    <col min="5634" max="5634" width="3.7109375" style="525" customWidth="1"/>
    <col min="5635" max="5635" width="3.85546875" style="525" customWidth="1"/>
    <col min="5636" max="5636" width="3.7109375" style="525" customWidth="1"/>
    <col min="5637" max="5637" width="12.7109375" style="525" customWidth="1"/>
    <col min="5638" max="5638" width="52.7109375" style="525" customWidth="1"/>
    <col min="5639" max="5642" width="0" style="525" hidden="1" customWidth="1"/>
    <col min="5643" max="5643" width="12.28515625" style="525" customWidth="1"/>
    <col min="5644" max="5644" width="6.42578125" style="525" customWidth="1"/>
    <col min="5645" max="5645" width="12.28515625" style="525" customWidth="1"/>
    <col min="5646" max="5646" width="0" style="525" hidden="1" customWidth="1"/>
    <col min="5647" max="5647" width="3.7109375" style="525" customWidth="1"/>
    <col min="5648" max="5648" width="11.140625" style="525" bestFit="1" customWidth="1"/>
    <col min="5649" max="5650" width="10.5703125" style="525"/>
    <col min="5651" max="5651" width="11.140625" style="525" customWidth="1"/>
    <col min="5652" max="5881" width="10.5703125" style="525"/>
    <col min="5882" max="5889" width="0" style="525" hidden="1" customWidth="1"/>
    <col min="5890" max="5890" width="3.7109375" style="525" customWidth="1"/>
    <col min="5891" max="5891" width="3.85546875" style="525" customWidth="1"/>
    <col min="5892" max="5892" width="3.7109375" style="525" customWidth="1"/>
    <col min="5893" max="5893" width="12.7109375" style="525" customWidth="1"/>
    <col min="5894" max="5894" width="52.7109375" style="525" customWidth="1"/>
    <col min="5895" max="5898" width="0" style="525" hidden="1" customWidth="1"/>
    <col min="5899" max="5899" width="12.28515625" style="525" customWidth="1"/>
    <col min="5900" max="5900" width="6.42578125" style="525" customWidth="1"/>
    <col min="5901" max="5901" width="12.28515625" style="525" customWidth="1"/>
    <col min="5902" max="5902" width="0" style="525" hidden="1" customWidth="1"/>
    <col min="5903" max="5903" width="3.7109375" style="525" customWidth="1"/>
    <col min="5904" max="5904" width="11.140625" style="525" bestFit="1" customWidth="1"/>
    <col min="5905" max="5906" width="10.5703125" style="525"/>
    <col min="5907" max="5907" width="11.140625" style="525" customWidth="1"/>
    <col min="5908" max="6137" width="10.5703125" style="525"/>
    <col min="6138" max="6145" width="0" style="525" hidden="1" customWidth="1"/>
    <col min="6146" max="6146" width="3.7109375" style="525" customWidth="1"/>
    <col min="6147" max="6147" width="3.85546875" style="525" customWidth="1"/>
    <col min="6148" max="6148" width="3.7109375" style="525" customWidth="1"/>
    <col min="6149" max="6149" width="12.7109375" style="525" customWidth="1"/>
    <col min="6150" max="6150" width="52.7109375" style="525" customWidth="1"/>
    <col min="6151" max="6154" width="0" style="525" hidden="1" customWidth="1"/>
    <col min="6155" max="6155" width="12.28515625" style="525" customWidth="1"/>
    <col min="6156" max="6156" width="6.42578125" style="525" customWidth="1"/>
    <col min="6157" max="6157" width="12.28515625" style="525" customWidth="1"/>
    <col min="6158" max="6158" width="0" style="525" hidden="1" customWidth="1"/>
    <col min="6159" max="6159" width="3.7109375" style="525" customWidth="1"/>
    <col min="6160" max="6160" width="11.140625" style="525" bestFit="1" customWidth="1"/>
    <col min="6161" max="6162" width="10.5703125" style="525"/>
    <col min="6163" max="6163" width="11.140625" style="525" customWidth="1"/>
    <col min="6164" max="6393" width="10.5703125" style="525"/>
    <col min="6394" max="6401" width="0" style="525" hidden="1" customWidth="1"/>
    <col min="6402" max="6402" width="3.7109375" style="525" customWidth="1"/>
    <col min="6403" max="6403" width="3.85546875" style="525" customWidth="1"/>
    <col min="6404" max="6404" width="3.7109375" style="525" customWidth="1"/>
    <col min="6405" max="6405" width="12.7109375" style="525" customWidth="1"/>
    <col min="6406" max="6406" width="52.7109375" style="525" customWidth="1"/>
    <col min="6407" max="6410" width="0" style="525" hidden="1" customWidth="1"/>
    <col min="6411" max="6411" width="12.28515625" style="525" customWidth="1"/>
    <col min="6412" max="6412" width="6.42578125" style="525" customWidth="1"/>
    <col min="6413" max="6413" width="12.28515625" style="525" customWidth="1"/>
    <col min="6414" max="6414" width="0" style="525" hidden="1" customWidth="1"/>
    <col min="6415" max="6415" width="3.7109375" style="525" customWidth="1"/>
    <col min="6416" max="6416" width="11.140625" style="525" bestFit="1" customWidth="1"/>
    <col min="6417" max="6418" width="10.5703125" style="525"/>
    <col min="6419" max="6419" width="11.140625" style="525" customWidth="1"/>
    <col min="6420" max="6649" width="10.5703125" style="525"/>
    <col min="6650" max="6657" width="0" style="525" hidden="1" customWidth="1"/>
    <col min="6658" max="6658" width="3.7109375" style="525" customWidth="1"/>
    <col min="6659" max="6659" width="3.85546875" style="525" customWidth="1"/>
    <col min="6660" max="6660" width="3.7109375" style="525" customWidth="1"/>
    <col min="6661" max="6661" width="12.7109375" style="525" customWidth="1"/>
    <col min="6662" max="6662" width="52.7109375" style="525" customWidth="1"/>
    <col min="6663" max="6666" width="0" style="525" hidden="1" customWidth="1"/>
    <col min="6667" max="6667" width="12.28515625" style="525" customWidth="1"/>
    <col min="6668" max="6668" width="6.42578125" style="525" customWidth="1"/>
    <col min="6669" max="6669" width="12.28515625" style="525" customWidth="1"/>
    <col min="6670" max="6670" width="0" style="525" hidden="1" customWidth="1"/>
    <col min="6671" max="6671" width="3.7109375" style="525" customWidth="1"/>
    <col min="6672" max="6672" width="11.140625" style="525" bestFit="1" customWidth="1"/>
    <col min="6673" max="6674" width="10.5703125" style="525"/>
    <col min="6675" max="6675" width="11.140625" style="525" customWidth="1"/>
    <col min="6676" max="6905" width="10.5703125" style="525"/>
    <col min="6906" max="6913" width="0" style="525" hidden="1" customWidth="1"/>
    <col min="6914" max="6914" width="3.7109375" style="525" customWidth="1"/>
    <col min="6915" max="6915" width="3.85546875" style="525" customWidth="1"/>
    <col min="6916" max="6916" width="3.7109375" style="525" customWidth="1"/>
    <col min="6917" max="6917" width="12.7109375" style="525" customWidth="1"/>
    <col min="6918" max="6918" width="52.7109375" style="525" customWidth="1"/>
    <col min="6919" max="6922" width="0" style="525" hidden="1" customWidth="1"/>
    <col min="6923" max="6923" width="12.28515625" style="525" customWidth="1"/>
    <col min="6924" max="6924" width="6.42578125" style="525" customWidth="1"/>
    <col min="6925" max="6925" width="12.28515625" style="525" customWidth="1"/>
    <col min="6926" max="6926" width="0" style="525" hidden="1" customWidth="1"/>
    <col min="6927" max="6927" width="3.7109375" style="525" customWidth="1"/>
    <col min="6928" max="6928" width="11.140625" style="525" bestFit="1" customWidth="1"/>
    <col min="6929" max="6930" width="10.5703125" style="525"/>
    <col min="6931" max="6931" width="11.140625" style="525" customWidth="1"/>
    <col min="6932" max="7161" width="10.5703125" style="525"/>
    <col min="7162" max="7169" width="0" style="525" hidden="1" customWidth="1"/>
    <col min="7170" max="7170" width="3.7109375" style="525" customWidth="1"/>
    <col min="7171" max="7171" width="3.85546875" style="525" customWidth="1"/>
    <col min="7172" max="7172" width="3.7109375" style="525" customWidth="1"/>
    <col min="7173" max="7173" width="12.7109375" style="525" customWidth="1"/>
    <col min="7174" max="7174" width="52.7109375" style="525" customWidth="1"/>
    <col min="7175" max="7178" width="0" style="525" hidden="1" customWidth="1"/>
    <col min="7179" max="7179" width="12.28515625" style="525" customWidth="1"/>
    <col min="7180" max="7180" width="6.42578125" style="525" customWidth="1"/>
    <col min="7181" max="7181" width="12.28515625" style="525" customWidth="1"/>
    <col min="7182" max="7182" width="0" style="525" hidden="1" customWidth="1"/>
    <col min="7183" max="7183" width="3.7109375" style="525" customWidth="1"/>
    <col min="7184" max="7184" width="11.140625" style="525" bestFit="1" customWidth="1"/>
    <col min="7185" max="7186" width="10.5703125" style="525"/>
    <col min="7187" max="7187" width="11.140625" style="525" customWidth="1"/>
    <col min="7188" max="7417" width="10.5703125" style="525"/>
    <col min="7418" max="7425" width="0" style="525" hidden="1" customWidth="1"/>
    <col min="7426" max="7426" width="3.7109375" style="525" customWidth="1"/>
    <col min="7427" max="7427" width="3.85546875" style="525" customWidth="1"/>
    <col min="7428" max="7428" width="3.7109375" style="525" customWidth="1"/>
    <col min="7429" max="7429" width="12.7109375" style="525" customWidth="1"/>
    <col min="7430" max="7430" width="52.7109375" style="525" customWidth="1"/>
    <col min="7431" max="7434" width="0" style="525" hidden="1" customWidth="1"/>
    <col min="7435" max="7435" width="12.28515625" style="525" customWidth="1"/>
    <col min="7436" max="7436" width="6.42578125" style="525" customWidth="1"/>
    <col min="7437" max="7437" width="12.28515625" style="525" customWidth="1"/>
    <col min="7438" max="7438" width="0" style="525" hidden="1" customWidth="1"/>
    <col min="7439" max="7439" width="3.7109375" style="525" customWidth="1"/>
    <col min="7440" max="7440" width="11.140625" style="525" bestFit="1" customWidth="1"/>
    <col min="7441" max="7442" width="10.5703125" style="525"/>
    <col min="7443" max="7443" width="11.140625" style="525" customWidth="1"/>
    <col min="7444" max="7673" width="10.5703125" style="525"/>
    <col min="7674" max="7681" width="0" style="525" hidden="1" customWidth="1"/>
    <col min="7682" max="7682" width="3.7109375" style="525" customWidth="1"/>
    <col min="7683" max="7683" width="3.85546875" style="525" customWidth="1"/>
    <col min="7684" max="7684" width="3.7109375" style="525" customWidth="1"/>
    <col min="7685" max="7685" width="12.7109375" style="525" customWidth="1"/>
    <col min="7686" max="7686" width="52.7109375" style="525" customWidth="1"/>
    <col min="7687" max="7690" width="0" style="525" hidden="1" customWidth="1"/>
    <col min="7691" max="7691" width="12.28515625" style="525" customWidth="1"/>
    <col min="7692" max="7692" width="6.42578125" style="525" customWidth="1"/>
    <col min="7693" max="7693" width="12.28515625" style="525" customWidth="1"/>
    <col min="7694" max="7694" width="0" style="525" hidden="1" customWidth="1"/>
    <col min="7695" max="7695" width="3.7109375" style="525" customWidth="1"/>
    <col min="7696" max="7696" width="11.140625" style="525" bestFit="1" customWidth="1"/>
    <col min="7697" max="7698" width="10.5703125" style="525"/>
    <col min="7699" max="7699" width="11.140625" style="525" customWidth="1"/>
    <col min="7700" max="7929" width="10.5703125" style="525"/>
    <col min="7930" max="7937" width="0" style="525" hidden="1" customWidth="1"/>
    <col min="7938" max="7938" width="3.7109375" style="525" customWidth="1"/>
    <col min="7939" max="7939" width="3.85546875" style="525" customWidth="1"/>
    <col min="7940" max="7940" width="3.7109375" style="525" customWidth="1"/>
    <col min="7941" max="7941" width="12.7109375" style="525" customWidth="1"/>
    <col min="7942" max="7942" width="52.7109375" style="525" customWidth="1"/>
    <col min="7943" max="7946" width="0" style="525" hidden="1" customWidth="1"/>
    <col min="7947" max="7947" width="12.28515625" style="525" customWidth="1"/>
    <col min="7948" max="7948" width="6.42578125" style="525" customWidth="1"/>
    <col min="7949" max="7949" width="12.28515625" style="525" customWidth="1"/>
    <col min="7950" max="7950" width="0" style="525" hidden="1" customWidth="1"/>
    <col min="7951" max="7951" width="3.7109375" style="525" customWidth="1"/>
    <col min="7952" max="7952" width="11.140625" style="525" bestFit="1" customWidth="1"/>
    <col min="7953" max="7954" width="10.5703125" style="525"/>
    <col min="7955" max="7955" width="11.140625" style="525" customWidth="1"/>
    <col min="7956" max="8185" width="10.5703125" style="525"/>
    <col min="8186" max="8193" width="0" style="525" hidden="1" customWidth="1"/>
    <col min="8194" max="8194" width="3.7109375" style="525" customWidth="1"/>
    <col min="8195" max="8195" width="3.85546875" style="525" customWidth="1"/>
    <col min="8196" max="8196" width="3.7109375" style="525" customWidth="1"/>
    <col min="8197" max="8197" width="12.7109375" style="525" customWidth="1"/>
    <col min="8198" max="8198" width="52.7109375" style="525" customWidth="1"/>
    <col min="8199" max="8202" width="0" style="525" hidden="1" customWidth="1"/>
    <col min="8203" max="8203" width="12.28515625" style="525" customWidth="1"/>
    <col min="8204" max="8204" width="6.42578125" style="525" customWidth="1"/>
    <col min="8205" max="8205" width="12.28515625" style="525" customWidth="1"/>
    <col min="8206" max="8206" width="0" style="525" hidden="1" customWidth="1"/>
    <col min="8207" max="8207" width="3.7109375" style="525" customWidth="1"/>
    <col min="8208" max="8208" width="11.140625" style="525" bestFit="1" customWidth="1"/>
    <col min="8209" max="8210" width="10.5703125" style="525"/>
    <col min="8211" max="8211" width="11.140625" style="525" customWidth="1"/>
    <col min="8212" max="8441" width="10.5703125" style="525"/>
    <col min="8442" max="8449" width="0" style="525" hidden="1" customWidth="1"/>
    <col min="8450" max="8450" width="3.7109375" style="525" customWidth="1"/>
    <col min="8451" max="8451" width="3.85546875" style="525" customWidth="1"/>
    <col min="8452" max="8452" width="3.7109375" style="525" customWidth="1"/>
    <col min="8453" max="8453" width="12.7109375" style="525" customWidth="1"/>
    <col min="8454" max="8454" width="52.7109375" style="525" customWidth="1"/>
    <col min="8455" max="8458" width="0" style="525" hidden="1" customWidth="1"/>
    <col min="8459" max="8459" width="12.28515625" style="525" customWidth="1"/>
    <col min="8460" max="8460" width="6.42578125" style="525" customWidth="1"/>
    <col min="8461" max="8461" width="12.28515625" style="525" customWidth="1"/>
    <col min="8462" max="8462" width="0" style="525" hidden="1" customWidth="1"/>
    <col min="8463" max="8463" width="3.7109375" style="525" customWidth="1"/>
    <col min="8464" max="8464" width="11.140625" style="525" bestFit="1" customWidth="1"/>
    <col min="8465" max="8466" width="10.5703125" style="525"/>
    <col min="8467" max="8467" width="11.140625" style="525" customWidth="1"/>
    <col min="8468" max="8697" width="10.5703125" style="525"/>
    <col min="8698" max="8705" width="0" style="525" hidden="1" customWidth="1"/>
    <col min="8706" max="8706" width="3.7109375" style="525" customWidth="1"/>
    <col min="8707" max="8707" width="3.85546875" style="525" customWidth="1"/>
    <col min="8708" max="8708" width="3.7109375" style="525" customWidth="1"/>
    <col min="8709" max="8709" width="12.7109375" style="525" customWidth="1"/>
    <col min="8710" max="8710" width="52.7109375" style="525" customWidth="1"/>
    <col min="8711" max="8714" width="0" style="525" hidden="1" customWidth="1"/>
    <col min="8715" max="8715" width="12.28515625" style="525" customWidth="1"/>
    <col min="8716" max="8716" width="6.42578125" style="525" customWidth="1"/>
    <col min="8717" max="8717" width="12.28515625" style="525" customWidth="1"/>
    <col min="8718" max="8718" width="0" style="525" hidden="1" customWidth="1"/>
    <col min="8719" max="8719" width="3.7109375" style="525" customWidth="1"/>
    <col min="8720" max="8720" width="11.140625" style="525" bestFit="1" customWidth="1"/>
    <col min="8721" max="8722" width="10.5703125" style="525"/>
    <col min="8723" max="8723" width="11.140625" style="525" customWidth="1"/>
    <col min="8724" max="8953" width="10.5703125" style="525"/>
    <col min="8954" max="8961" width="0" style="525" hidden="1" customWidth="1"/>
    <col min="8962" max="8962" width="3.7109375" style="525" customWidth="1"/>
    <col min="8963" max="8963" width="3.85546875" style="525" customWidth="1"/>
    <col min="8964" max="8964" width="3.7109375" style="525" customWidth="1"/>
    <col min="8965" max="8965" width="12.7109375" style="525" customWidth="1"/>
    <col min="8966" max="8966" width="52.7109375" style="525" customWidth="1"/>
    <col min="8967" max="8970" width="0" style="525" hidden="1" customWidth="1"/>
    <col min="8971" max="8971" width="12.28515625" style="525" customWidth="1"/>
    <col min="8972" max="8972" width="6.42578125" style="525" customWidth="1"/>
    <col min="8973" max="8973" width="12.28515625" style="525" customWidth="1"/>
    <col min="8974" max="8974" width="0" style="525" hidden="1" customWidth="1"/>
    <col min="8975" max="8975" width="3.7109375" style="525" customWidth="1"/>
    <col min="8976" max="8976" width="11.140625" style="525" bestFit="1" customWidth="1"/>
    <col min="8977" max="8978" width="10.5703125" style="525"/>
    <col min="8979" max="8979" width="11.140625" style="525" customWidth="1"/>
    <col min="8980" max="9209" width="10.5703125" style="525"/>
    <col min="9210" max="9217" width="0" style="525" hidden="1" customWidth="1"/>
    <col min="9218" max="9218" width="3.7109375" style="525" customWidth="1"/>
    <col min="9219" max="9219" width="3.85546875" style="525" customWidth="1"/>
    <col min="9220" max="9220" width="3.7109375" style="525" customWidth="1"/>
    <col min="9221" max="9221" width="12.7109375" style="525" customWidth="1"/>
    <col min="9222" max="9222" width="52.7109375" style="525" customWidth="1"/>
    <col min="9223" max="9226" width="0" style="525" hidden="1" customWidth="1"/>
    <col min="9227" max="9227" width="12.28515625" style="525" customWidth="1"/>
    <col min="9228" max="9228" width="6.42578125" style="525" customWidth="1"/>
    <col min="9229" max="9229" width="12.28515625" style="525" customWidth="1"/>
    <col min="9230" max="9230" width="0" style="525" hidden="1" customWidth="1"/>
    <col min="9231" max="9231" width="3.7109375" style="525" customWidth="1"/>
    <col min="9232" max="9232" width="11.140625" style="525" bestFit="1" customWidth="1"/>
    <col min="9233" max="9234" width="10.5703125" style="525"/>
    <col min="9235" max="9235" width="11.140625" style="525" customWidth="1"/>
    <col min="9236" max="9465" width="10.5703125" style="525"/>
    <col min="9466" max="9473" width="0" style="525" hidden="1" customWidth="1"/>
    <col min="9474" max="9474" width="3.7109375" style="525" customWidth="1"/>
    <col min="9475" max="9475" width="3.85546875" style="525" customWidth="1"/>
    <col min="9476" max="9476" width="3.7109375" style="525" customWidth="1"/>
    <col min="9477" max="9477" width="12.7109375" style="525" customWidth="1"/>
    <col min="9478" max="9478" width="52.7109375" style="525" customWidth="1"/>
    <col min="9479" max="9482" width="0" style="525" hidden="1" customWidth="1"/>
    <col min="9483" max="9483" width="12.28515625" style="525" customWidth="1"/>
    <col min="9484" max="9484" width="6.42578125" style="525" customWidth="1"/>
    <col min="9485" max="9485" width="12.28515625" style="525" customWidth="1"/>
    <col min="9486" max="9486" width="0" style="525" hidden="1" customWidth="1"/>
    <col min="9487" max="9487" width="3.7109375" style="525" customWidth="1"/>
    <col min="9488" max="9488" width="11.140625" style="525" bestFit="1" customWidth="1"/>
    <col min="9489" max="9490" width="10.5703125" style="525"/>
    <col min="9491" max="9491" width="11.140625" style="525" customWidth="1"/>
    <col min="9492" max="9721" width="10.5703125" style="525"/>
    <col min="9722" max="9729" width="0" style="525" hidden="1" customWidth="1"/>
    <col min="9730" max="9730" width="3.7109375" style="525" customWidth="1"/>
    <col min="9731" max="9731" width="3.85546875" style="525" customWidth="1"/>
    <col min="9732" max="9732" width="3.7109375" style="525" customWidth="1"/>
    <col min="9733" max="9733" width="12.7109375" style="525" customWidth="1"/>
    <col min="9734" max="9734" width="52.7109375" style="525" customWidth="1"/>
    <col min="9735" max="9738" width="0" style="525" hidden="1" customWidth="1"/>
    <col min="9739" max="9739" width="12.28515625" style="525" customWidth="1"/>
    <col min="9740" max="9740" width="6.42578125" style="525" customWidth="1"/>
    <col min="9741" max="9741" width="12.28515625" style="525" customWidth="1"/>
    <col min="9742" max="9742" width="0" style="525" hidden="1" customWidth="1"/>
    <col min="9743" max="9743" width="3.7109375" style="525" customWidth="1"/>
    <col min="9744" max="9744" width="11.140625" style="525" bestFit="1" customWidth="1"/>
    <col min="9745" max="9746" width="10.5703125" style="525"/>
    <col min="9747" max="9747" width="11.140625" style="525" customWidth="1"/>
    <col min="9748" max="9977" width="10.5703125" style="525"/>
    <col min="9978" max="9985" width="0" style="525" hidden="1" customWidth="1"/>
    <col min="9986" max="9986" width="3.7109375" style="525" customWidth="1"/>
    <col min="9987" max="9987" width="3.85546875" style="525" customWidth="1"/>
    <col min="9988" max="9988" width="3.7109375" style="525" customWidth="1"/>
    <col min="9989" max="9989" width="12.7109375" style="525" customWidth="1"/>
    <col min="9990" max="9990" width="52.7109375" style="525" customWidth="1"/>
    <col min="9991" max="9994" width="0" style="525" hidden="1" customWidth="1"/>
    <col min="9995" max="9995" width="12.28515625" style="525" customWidth="1"/>
    <col min="9996" max="9996" width="6.42578125" style="525" customWidth="1"/>
    <col min="9997" max="9997" width="12.28515625" style="525" customWidth="1"/>
    <col min="9998" max="9998" width="0" style="525" hidden="1" customWidth="1"/>
    <col min="9999" max="9999" width="3.7109375" style="525" customWidth="1"/>
    <col min="10000" max="10000" width="11.140625" style="525" bestFit="1" customWidth="1"/>
    <col min="10001" max="10002" width="10.5703125" style="525"/>
    <col min="10003" max="10003" width="11.140625" style="525" customWidth="1"/>
    <col min="10004" max="10233" width="10.5703125" style="525"/>
    <col min="10234" max="10241" width="0" style="525" hidden="1" customWidth="1"/>
    <col min="10242" max="10242" width="3.7109375" style="525" customWidth="1"/>
    <col min="10243" max="10243" width="3.85546875" style="525" customWidth="1"/>
    <col min="10244" max="10244" width="3.7109375" style="525" customWidth="1"/>
    <col min="10245" max="10245" width="12.7109375" style="525" customWidth="1"/>
    <col min="10246" max="10246" width="52.7109375" style="525" customWidth="1"/>
    <col min="10247" max="10250" width="0" style="525" hidden="1" customWidth="1"/>
    <col min="10251" max="10251" width="12.28515625" style="525" customWidth="1"/>
    <col min="10252" max="10252" width="6.42578125" style="525" customWidth="1"/>
    <col min="10253" max="10253" width="12.28515625" style="525" customWidth="1"/>
    <col min="10254" max="10254" width="0" style="525" hidden="1" customWidth="1"/>
    <col min="10255" max="10255" width="3.7109375" style="525" customWidth="1"/>
    <col min="10256" max="10256" width="11.140625" style="525" bestFit="1" customWidth="1"/>
    <col min="10257" max="10258" width="10.5703125" style="525"/>
    <col min="10259" max="10259" width="11.140625" style="525" customWidth="1"/>
    <col min="10260" max="10489" width="10.5703125" style="525"/>
    <col min="10490" max="10497" width="0" style="525" hidden="1" customWidth="1"/>
    <col min="10498" max="10498" width="3.7109375" style="525" customWidth="1"/>
    <col min="10499" max="10499" width="3.85546875" style="525" customWidth="1"/>
    <col min="10500" max="10500" width="3.7109375" style="525" customWidth="1"/>
    <col min="10501" max="10501" width="12.7109375" style="525" customWidth="1"/>
    <col min="10502" max="10502" width="52.7109375" style="525" customWidth="1"/>
    <col min="10503" max="10506" width="0" style="525" hidden="1" customWidth="1"/>
    <col min="10507" max="10507" width="12.28515625" style="525" customWidth="1"/>
    <col min="10508" max="10508" width="6.42578125" style="525" customWidth="1"/>
    <col min="10509" max="10509" width="12.28515625" style="525" customWidth="1"/>
    <col min="10510" max="10510" width="0" style="525" hidden="1" customWidth="1"/>
    <col min="10511" max="10511" width="3.7109375" style="525" customWidth="1"/>
    <col min="10512" max="10512" width="11.140625" style="525" bestFit="1" customWidth="1"/>
    <col min="10513" max="10514" width="10.5703125" style="525"/>
    <col min="10515" max="10515" width="11.140625" style="525" customWidth="1"/>
    <col min="10516" max="10745" width="10.5703125" style="525"/>
    <col min="10746" max="10753" width="0" style="525" hidden="1" customWidth="1"/>
    <col min="10754" max="10754" width="3.7109375" style="525" customWidth="1"/>
    <col min="10755" max="10755" width="3.85546875" style="525" customWidth="1"/>
    <col min="10756" max="10756" width="3.7109375" style="525" customWidth="1"/>
    <col min="10757" max="10757" width="12.7109375" style="525" customWidth="1"/>
    <col min="10758" max="10758" width="52.7109375" style="525" customWidth="1"/>
    <col min="10759" max="10762" width="0" style="525" hidden="1" customWidth="1"/>
    <col min="10763" max="10763" width="12.28515625" style="525" customWidth="1"/>
    <col min="10764" max="10764" width="6.42578125" style="525" customWidth="1"/>
    <col min="10765" max="10765" width="12.28515625" style="525" customWidth="1"/>
    <col min="10766" max="10766" width="0" style="525" hidden="1" customWidth="1"/>
    <col min="10767" max="10767" width="3.7109375" style="525" customWidth="1"/>
    <col min="10768" max="10768" width="11.140625" style="525" bestFit="1" customWidth="1"/>
    <col min="10769" max="10770" width="10.5703125" style="525"/>
    <col min="10771" max="10771" width="11.140625" style="525" customWidth="1"/>
    <col min="10772" max="11001" width="10.5703125" style="525"/>
    <col min="11002" max="11009" width="0" style="525" hidden="1" customWidth="1"/>
    <col min="11010" max="11010" width="3.7109375" style="525" customWidth="1"/>
    <col min="11011" max="11011" width="3.85546875" style="525" customWidth="1"/>
    <col min="11012" max="11012" width="3.7109375" style="525" customWidth="1"/>
    <col min="11013" max="11013" width="12.7109375" style="525" customWidth="1"/>
    <col min="11014" max="11014" width="52.7109375" style="525" customWidth="1"/>
    <col min="11015" max="11018" width="0" style="525" hidden="1" customWidth="1"/>
    <col min="11019" max="11019" width="12.28515625" style="525" customWidth="1"/>
    <col min="11020" max="11020" width="6.42578125" style="525" customWidth="1"/>
    <col min="11021" max="11021" width="12.28515625" style="525" customWidth="1"/>
    <col min="11022" max="11022" width="0" style="525" hidden="1" customWidth="1"/>
    <col min="11023" max="11023" width="3.7109375" style="525" customWidth="1"/>
    <col min="11024" max="11024" width="11.140625" style="525" bestFit="1" customWidth="1"/>
    <col min="11025" max="11026" width="10.5703125" style="525"/>
    <col min="11027" max="11027" width="11.140625" style="525" customWidth="1"/>
    <col min="11028" max="11257" width="10.5703125" style="525"/>
    <col min="11258" max="11265" width="0" style="525" hidden="1" customWidth="1"/>
    <col min="11266" max="11266" width="3.7109375" style="525" customWidth="1"/>
    <col min="11267" max="11267" width="3.85546875" style="525" customWidth="1"/>
    <col min="11268" max="11268" width="3.7109375" style="525" customWidth="1"/>
    <col min="11269" max="11269" width="12.7109375" style="525" customWidth="1"/>
    <col min="11270" max="11270" width="52.7109375" style="525" customWidth="1"/>
    <col min="11271" max="11274" width="0" style="525" hidden="1" customWidth="1"/>
    <col min="11275" max="11275" width="12.28515625" style="525" customWidth="1"/>
    <col min="11276" max="11276" width="6.42578125" style="525" customWidth="1"/>
    <col min="11277" max="11277" width="12.28515625" style="525" customWidth="1"/>
    <col min="11278" max="11278" width="0" style="525" hidden="1" customWidth="1"/>
    <col min="11279" max="11279" width="3.7109375" style="525" customWidth="1"/>
    <col min="11280" max="11280" width="11.140625" style="525" bestFit="1" customWidth="1"/>
    <col min="11281" max="11282" width="10.5703125" style="525"/>
    <col min="11283" max="11283" width="11.140625" style="525" customWidth="1"/>
    <col min="11284" max="11513" width="10.5703125" style="525"/>
    <col min="11514" max="11521" width="0" style="525" hidden="1" customWidth="1"/>
    <col min="11522" max="11522" width="3.7109375" style="525" customWidth="1"/>
    <col min="11523" max="11523" width="3.85546875" style="525" customWidth="1"/>
    <col min="11524" max="11524" width="3.7109375" style="525" customWidth="1"/>
    <col min="11525" max="11525" width="12.7109375" style="525" customWidth="1"/>
    <col min="11526" max="11526" width="52.7109375" style="525" customWidth="1"/>
    <col min="11527" max="11530" width="0" style="525" hidden="1" customWidth="1"/>
    <col min="11531" max="11531" width="12.28515625" style="525" customWidth="1"/>
    <col min="11532" max="11532" width="6.42578125" style="525" customWidth="1"/>
    <col min="11533" max="11533" width="12.28515625" style="525" customWidth="1"/>
    <col min="11534" max="11534" width="0" style="525" hidden="1" customWidth="1"/>
    <col min="11535" max="11535" width="3.7109375" style="525" customWidth="1"/>
    <col min="11536" max="11536" width="11.140625" style="525" bestFit="1" customWidth="1"/>
    <col min="11537" max="11538" width="10.5703125" style="525"/>
    <col min="11539" max="11539" width="11.140625" style="525" customWidth="1"/>
    <col min="11540" max="11769" width="10.5703125" style="525"/>
    <col min="11770" max="11777" width="0" style="525" hidden="1" customWidth="1"/>
    <col min="11778" max="11778" width="3.7109375" style="525" customWidth="1"/>
    <col min="11779" max="11779" width="3.85546875" style="525" customWidth="1"/>
    <col min="11780" max="11780" width="3.7109375" style="525" customWidth="1"/>
    <col min="11781" max="11781" width="12.7109375" style="525" customWidth="1"/>
    <col min="11782" max="11782" width="52.7109375" style="525" customWidth="1"/>
    <col min="11783" max="11786" width="0" style="525" hidden="1" customWidth="1"/>
    <col min="11787" max="11787" width="12.28515625" style="525" customWidth="1"/>
    <col min="11788" max="11788" width="6.42578125" style="525" customWidth="1"/>
    <col min="11789" max="11789" width="12.28515625" style="525" customWidth="1"/>
    <col min="11790" max="11790" width="0" style="525" hidden="1" customWidth="1"/>
    <col min="11791" max="11791" width="3.7109375" style="525" customWidth="1"/>
    <col min="11792" max="11792" width="11.140625" style="525" bestFit="1" customWidth="1"/>
    <col min="11793" max="11794" width="10.5703125" style="525"/>
    <col min="11795" max="11795" width="11.140625" style="525" customWidth="1"/>
    <col min="11796" max="12025" width="10.5703125" style="525"/>
    <col min="12026" max="12033" width="0" style="525" hidden="1" customWidth="1"/>
    <col min="12034" max="12034" width="3.7109375" style="525" customWidth="1"/>
    <col min="12035" max="12035" width="3.85546875" style="525" customWidth="1"/>
    <col min="12036" max="12036" width="3.7109375" style="525" customWidth="1"/>
    <col min="12037" max="12037" width="12.7109375" style="525" customWidth="1"/>
    <col min="12038" max="12038" width="52.7109375" style="525" customWidth="1"/>
    <col min="12039" max="12042" width="0" style="525" hidden="1" customWidth="1"/>
    <col min="12043" max="12043" width="12.28515625" style="525" customWidth="1"/>
    <col min="12044" max="12044" width="6.42578125" style="525" customWidth="1"/>
    <col min="12045" max="12045" width="12.28515625" style="525" customWidth="1"/>
    <col min="12046" max="12046" width="0" style="525" hidden="1" customWidth="1"/>
    <col min="12047" max="12047" width="3.7109375" style="525" customWidth="1"/>
    <col min="12048" max="12048" width="11.140625" style="525" bestFit="1" customWidth="1"/>
    <col min="12049" max="12050" width="10.5703125" style="525"/>
    <col min="12051" max="12051" width="11.140625" style="525" customWidth="1"/>
    <col min="12052" max="12281" width="10.5703125" style="525"/>
    <col min="12282" max="12289" width="0" style="525" hidden="1" customWidth="1"/>
    <col min="12290" max="12290" width="3.7109375" style="525" customWidth="1"/>
    <col min="12291" max="12291" width="3.85546875" style="525" customWidth="1"/>
    <col min="12292" max="12292" width="3.7109375" style="525" customWidth="1"/>
    <col min="12293" max="12293" width="12.7109375" style="525" customWidth="1"/>
    <col min="12294" max="12294" width="52.7109375" style="525" customWidth="1"/>
    <col min="12295" max="12298" width="0" style="525" hidden="1" customWidth="1"/>
    <col min="12299" max="12299" width="12.28515625" style="525" customWidth="1"/>
    <col min="12300" max="12300" width="6.42578125" style="525" customWidth="1"/>
    <col min="12301" max="12301" width="12.28515625" style="525" customWidth="1"/>
    <col min="12302" max="12302" width="0" style="525" hidden="1" customWidth="1"/>
    <col min="12303" max="12303" width="3.7109375" style="525" customWidth="1"/>
    <col min="12304" max="12304" width="11.140625" style="525" bestFit="1" customWidth="1"/>
    <col min="12305" max="12306" width="10.5703125" style="525"/>
    <col min="12307" max="12307" width="11.140625" style="525" customWidth="1"/>
    <col min="12308" max="12537" width="10.5703125" style="525"/>
    <col min="12538" max="12545" width="0" style="525" hidden="1" customWidth="1"/>
    <col min="12546" max="12546" width="3.7109375" style="525" customWidth="1"/>
    <col min="12547" max="12547" width="3.85546875" style="525" customWidth="1"/>
    <col min="12548" max="12548" width="3.7109375" style="525" customWidth="1"/>
    <col min="12549" max="12549" width="12.7109375" style="525" customWidth="1"/>
    <col min="12550" max="12550" width="52.7109375" style="525" customWidth="1"/>
    <col min="12551" max="12554" width="0" style="525" hidden="1" customWidth="1"/>
    <col min="12555" max="12555" width="12.28515625" style="525" customWidth="1"/>
    <col min="12556" max="12556" width="6.42578125" style="525" customWidth="1"/>
    <col min="12557" max="12557" width="12.28515625" style="525" customWidth="1"/>
    <col min="12558" max="12558" width="0" style="525" hidden="1" customWidth="1"/>
    <col min="12559" max="12559" width="3.7109375" style="525" customWidth="1"/>
    <col min="12560" max="12560" width="11.140625" style="525" bestFit="1" customWidth="1"/>
    <col min="12561" max="12562" width="10.5703125" style="525"/>
    <col min="12563" max="12563" width="11.140625" style="525" customWidth="1"/>
    <col min="12564" max="12793" width="10.5703125" style="525"/>
    <col min="12794" max="12801" width="0" style="525" hidden="1" customWidth="1"/>
    <col min="12802" max="12802" width="3.7109375" style="525" customWidth="1"/>
    <col min="12803" max="12803" width="3.85546875" style="525" customWidth="1"/>
    <col min="12804" max="12804" width="3.7109375" style="525" customWidth="1"/>
    <col min="12805" max="12805" width="12.7109375" style="525" customWidth="1"/>
    <col min="12806" max="12806" width="52.7109375" style="525" customWidth="1"/>
    <col min="12807" max="12810" width="0" style="525" hidden="1" customWidth="1"/>
    <col min="12811" max="12811" width="12.28515625" style="525" customWidth="1"/>
    <col min="12812" max="12812" width="6.42578125" style="525" customWidth="1"/>
    <col min="12813" max="12813" width="12.28515625" style="525" customWidth="1"/>
    <col min="12814" max="12814" width="0" style="525" hidden="1" customWidth="1"/>
    <col min="12815" max="12815" width="3.7109375" style="525" customWidth="1"/>
    <col min="12816" max="12816" width="11.140625" style="525" bestFit="1" customWidth="1"/>
    <col min="12817" max="12818" width="10.5703125" style="525"/>
    <col min="12819" max="12819" width="11.140625" style="525" customWidth="1"/>
    <col min="12820" max="13049" width="10.5703125" style="525"/>
    <col min="13050" max="13057" width="0" style="525" hidden="1" customWidth="1"/>
    <col min="13058" max="13058" width="3.7109375" style="525" customWidth="1"/>
    <col min="13059" max="13059" width="3.85546875" style="525" customWidth="1"/>
    <col min="13060" max="13060" width="3.7109375" style="525" customWidth="1"/>
    <col min="13061" max="13061" width="12.7109375" style="525" customWidth="1"/>
    <col min="13062" max="13062" width="52.7109375" style="525" customWidth="1"/>
    <col min="13063" max="13066" width="0" style="525" hidden="1" customWidth="1"/>
    <col min="13067" max="13067" width="12.28515625" style="525" customWidth="1"/>
    <col min="13068" max="13068" width="6.42578125" style="525" customWidth="1"/>
    <col min="13069" max="13069" width="12.28515625" style="525" customWidth="1"/>
    <col min="13070" max="13070" width="0" style="525" hidden="1" customWidth="1"/>
    <col min="13071" max="13071" width="3.7109375" style="525" customWidth="1"/>
    <col min="13072" max="13072" width="11.140625" style="525" bestFit="1" customWidth="1"/>
    <col min="13073" max="13074" width="10.5703125" style="525"/>
    <col min="13075" max="13075" width="11.140625" style="525" customWidth="1"/>
    <col min="13076" max="13305" width="10.5703125" style="525"/>
    <col min="13306" max="13313" width="0" style="525" hidden="1" customWidth="1"/>
    <col min="13314" max="13314" width="3.7109375" style="525" customWidth="1"/>
    <col min="13315" max="13315" width="3.85546875" style="525" customWidth="1"/>
    <col min="13316" max="13316" width="3.7109375" style="525" customWidth="1"/>
    <col min="13317" max="13317" width="12.7109375" style="525" customWidth="1"/>
    <col min="13318" max="13318" width="52.7109375" style="525" customWidth="1"/>
    <col min="13319" max="13322" width="0" style="525" hidden="1" customWidth="1"/>
    <col min="13323" max="13323" width="12.28515625" style="525" customWidth="1"/>
    <col min="13324" max="13324" width="6.42578125" style="525" customWidth="1"/>
    <col min="13325" max="13325" width="12.28515625" style="525" customWidth="1"/>
    <col min="13326" max="13326" width="0" style="525" hidden="1" customWidth="1"/>
    <col min="13327" max="13327" width="3.7109375" style="525" customWidth="1"/>
    <col min="13328" max="13328" width="11.140625" style="525" bestFit="1" customWidth="1"/>
    <col min="13329" max="13330" width="10.5703125" style="525"/>
    <col min="13331" max="13331" width="11.140625" style="525" customWidth="1"/>
    <col min="13332" max="13561" width="10.5703125" style="525"/>
    <col min="13562" max="13569" width="0" style="525" hidden="1" customWidth="1"/>
    <col min="13570" max="13570" width="3.7109375" style="525" customWidth="1"/>
    <col min="13571" max="13571" width="3.85546875" style="525" customWidth="1"/>
    <col min="13572" max="13572" width="3.7109375" style="525" customWidth="1"/>
    <col min="13573" max="13573" width="12.7109375" style="525" customWidth="1"/>
    <col min="13574" max="13574" width="52.7109375" style="525" customWidth="1"/>
    <col min="13575" max="13578" width="0" style="525" hidden="1" customWidth="1"/>
    <col min="13579" max="13579" width="12.28515625" style="525" customWidth="1"/>
    <col min="13580" max="13580" width="6.42578125" style="525" customWidth="1"/>
    <col min="13581" max="13581" width="12.28515625" style="525" customWidth="1"/>
    <col min="13582" max="13582" width="0" style="525" hidden="1" customWidth="1"/>
    <col min="13583" max="13583" width="3.7109375" style="525" customWidth="1"/>
    <col min="13584" max="13584" width="11.140625" style="525" bestFit="1" customWidth="1"/>
    <col min="13585" max="13586" width="10.5703125" style="525"/>
    <col min="13587" max="13587" width="11.140625" style="525" customWidth="1"/>
    <col min="13588" max="13817" width="10.5703125" style="525"/>
    <col min="13818" max="13825" width="0" style="525" hidden="1" customWidth="1"/>
    <col min="13826" max="13826" width="3.7109375" style="525" customWidth="1"/>
    <col min="13827" max="13827" width="3.85546875" style="525" customWidth="1"/>
    <col min="13828" max="13828" width="3.7109375" style="525" customWidth="1"/>
    <col min="13829" max="13829" width="12.7109375" style="525" customWidth="1"/>
    <col min="13830" max="13830" width="52.7109375" style="525" customWidth="1"/>
    <col min="13831" max="13834" width="0" style="525" hidden="1" customWidth="1"/>
    <col min="13835" max="13835" width="12.28515625" style="525" customWidth="1"/>
    <col min="13836" max="13836" width="6.42578125" style="525" customWidth="1"/>
    <col min="13837" max="13837" width="12.28515625" style="525" customWidth="1"/>
    <col min="13838" max="13838" width="0" style="525" hidden="1" customWidth="1"/>
    <col min="13839" max="13839" width="3.7109375" style="525" customWidth="1"/>
    <col min="13840" max="13840" width="11.140625" style="525" bestFit="1" customWidth="1"/>
    <col min="13841" max="13842" width="10.5703125" style="525"/>
    <col min="13843" max="13843" width="11.140625" style="525" customWidth="1"/>
    <col min="13844" max="14073" width="10.5703125" style="525"/>
    <col min="14074" max="14081" width="0" style="525" hidden="1" customWidth="1"/>
    <col min="14082" max="14082" width="3.7109375" style="525" customWidth="1"/>
    <col min="14083" max="14083" width="3.85546875" style="525" customWidth="1"/>
    <col min="14084" max="14084" width="3.7109375" style="525" customWidth="1"/>
    <col min="14085" max="14085" width="12.7109375" style="525" customWidth="1"/>
    <col min="14086" max="14086" width="52.7109375" style="525" customWidth="1"/>
    <col min="14087" max="14090" width="0" style="525" hidden="1" customWidth="1"/>
    <col min="14091" max="14091" width="12.28515625" style="525" customWidth="1"/>
    <col min="14092" max="14092" width="6.42578125" style="525" customWidth="1"/>
    <col min="14093" max="14093" width="12.28515625" style="525" customWidth="1"/>
    <col min="14094" max="14094" width="0" style="525" hidden="1" customWidth="1"/>
    <col min="14095" max="14095" width="3.7109375" style="525" customWidth="1"/>
    <col min="14096" max="14096" width="11.140625" style="525" bestFit="1" customWidth="1"/>
    <col min="14097" max="14098" width="10.5703125" style="525"/>
    <col min="14099" max="14099" width="11.140625" style="525" customWidth="1"/>
    <col min="14100" max="14329" width="10.5703125" style="525"/>
    <col min="14330" max="14337" width="0" style="525" hidden="1" customWidth="1"/>
    <col min="14338" max="14338" width="3.7109375" style="525" customWidth="1"/>
    <col min="14339" max="14339" width="3.85546875" style="525" customWidth="1"/>
    <col min="14340" max="14340" width="3.7109375" style="525" customWidth="1"/>
    <col min="14341" max="14341" width="12.7109375" style="525" customWidth="1"/>
    <col min="14342" max="14342" width="52.7109375" style="525" customWidth="1"/>
    <col min="14343" max="14346" width="0" style="525" hidden="1" customWidth="1"/>
    <col min="14347" max="14347" width="12.28515625" style="525" customWidth="1"/>
    <col min="14348" max="14348" width="6.42578125" style="525" customWidth="1"/>
    <col min="14349" max="14349" width="12.28515625" style="525" customWidth="1"/>
    <col min="14350" max="14350" width="0" style="525" hidden="1" customWidth="1"/>
    <col min="14351" max="14351" width="3.7109375" style="525" customWidth="1"/>
    <col min="14352" max="14352" width="11.140625" style="525" bestFit="1" customWidth="1"/>
    <col min="14353" max="14354" width="10.5703125" style="525"/>
    <col min="14355" max="14355" width="11.140625" style="525" customWidth="1"/>
    <col min="14356" max="14585" width="10.5703125" style="525"/>
    <col min="14586" max="14593" width="0" style="525" hidden="1" customWidth="1"/>
    <col min="14594" max="14594" width="3.7109375" style="525" customWidth="1"/>
    <col min="14595" max="14595" width="3.85546875" style="525" customWidth="1"/>
    <col min="14596" max="14596" width="3.7109375" style="525" customWidth="1"/>
    <col min="14597" max="14597" width="12.7109375" style="525" customWidth="1"/>
    <col min="14598" max="14598" width="52.7109375" style="525" customWidth="1"/>
    <col min="14599" max="14602" width="0" style="525" hidden="1" customWidth="1"/>
    <col min="14603" max="14603" width="12.28515625" style="525" customWidth="1"/>
    <col min="14604" max="14604" width="6.42578125" style="525" customWidth="1"/>
    <col min="14605" max="14605" width="12.28515625" style="525" customWidth="1"/>
    <col min="14606" max="14606" width="0" style="525" hidden="1" customWidth="1"/>
    <col min="14607" max="14607" width="3.7109375" style="525" customWidth="1"/>
    <col min="14608" max="14608" width="11.140625" style="525" bestFit="1" customWidth="1"/>
    <col min="14609" max="14610" width="10.5703125" style="525"/>
    <col min="14611" max="14611" width="11.140625" style="525" customWidth="1"/>
    <col min="14612" max="14841" width="10.5703125" style="525"/>
    <col min="14842" max="14849" width="0" style="525" hidden="1" customWidth="1"/>
    <col min="14850" max="14850" width="3.7109375" style="525" customWidth="1"/>
    <col min="14851" max="14851" width="3.85546875" style="525" customWidth="1"/>
    <col min="14852" max="14852" width="3.7109375" style="525" customWidth="1"/>
    <col min="14853" max="14853" width="12.7109375" style="525" customWidth="1"/>
    <col min="14854" max="14854" width="52.7109375" style="525" customWidth="1"/>
    <col min="14855" max="14858" width="0" style="525" hidden="1" customWidth="1"/>
    <col min="14859" max="14859" width="12.28515625" style="525" customWidth="1"/>
    <col min="14860" max="14860" width="6.42578125" style="525" customWidth="1"/>
    <col min="14861" max="14861" width="12.28515625" style="525" customWidth="1"/>
    <col min="14862" max="14862" width="0" style="525" hidden="1" customWidth="1"/>
    <col min="14863" max="14863" width="3.7109375" style="525" customWidth="1"/>
    <col min="14864" max="14864" width="11.140625" style="525" bestFit="1" customWidth="1"/>
    <col min="14865" max="14866" width="10.5703125" style="525"/>
    <col min="14867" max="14867" width="11.140625" style="525" customWidth="1"/>
    <col min="14868" max="15097" width="10.5703125" style="525"/>
    <col min="15098" max="15105" width="0" style="525" hidden="1" customWidth="1"/>
    <col min="15106" max="15106" width="3.7109375" style="525" customWidth="1"/>
    <col min="15107" max="15107" width="3.85546875" style="525" customWidth="1"/>
    <col min="15108" max="15108" width="3.7109375" style="525" customWidth="1"/>
    <col min="15109" max="15109" width="12.7109375" style="525" customWidth="1"/>
    <col min="15110" max="15110" width="52.7109375" style="525" customWidth="1"/>
    <col min="15111" max="15114" width="0" style="525" hidden="1" customWidth="1"/>
    <col min="15115" max="15115" width="12.28515625" style="525" customWidth="1"/>
    <col min="15116" max="15116" width="6.42578125" style="525" customWidth="1"/>
    <col min="15117" max="15117" width="12.28515625" style="525" customWidth="1"/>
    <col min="15118" max="15118" width="0" style="525" hidden="1" customWidth="1"/>
    <col min="15119" max="15119" width="3.7109375" style="525" customWidth="1"/>
    <col min="15120" max="15120" width="11.140625" style="525" bestFit="1" customWidth="1"/>
    <col min="15121" max="15122" width="10.5703125" style="525"/>
    <col min="15123" max="15123" width="11.140625" style="525" customWidth="1"/>
    <col min="15124" max="15353" width="10.5703125" style="525"/>
    <col min="15354" max="15361" width="0" style="525" hidden="1" customWidth="1"/>
    <col min="15362" max="15362" width="3.7109375" style="525" customWidth="1"/>
    <col min="15363" max="15363" width="3.85546875" style="525" customWidth="1"/>
    <col min="15364" max="15364" width="3.7109375" style="525" customWidth="1"/>
    <col min="15365" max="15365" width="12.7109375" style="525" customWidth="1"/>
    <col min="15366" max="15366" width="52.7109375" style="525" customWidth="1"/>
    <col min="15367" max="15370" width="0" style="525" hidden="1" customWidth="1"/>
    <col min="15371" max="15371" width="12.28515625" style="525" customWidth="1"/>
    <col min="15372" max="15372" width="6.42578125" style="525" customWidth="1"/>
    <col min="15373" max="15373" width="12.28515625" style="525" customWidth="1"/>
    <col min="15374" max="15374" width="0" style="525" hidden="1" customWidth="1"/>
    <col min="15375" max="15375" width="3.7109375" style="525" customWidth="1"/>
    <col min="15376" max="15376" width="11.140625" style="525" bestFit="1" customWidth="1"/>
    <col min="15377" max="15378" width="10.5703125" style="525"/>
    <col min="15379" max="15379" width="11.140625" style="525" customWidth="1"/>
    <col min="15380" max="15609" width="10.5703125" style="525"/>
    <col min="15610" max="15617" width="0" style="525" hidden="1" customWidth="1"/>
    <col min="15618" max="15618" width="3.7109375" style="525" customWidth="1"/>
    <col min="15619" max="15619" width="3.85546875" style="525" customWidth="1"/>
    <col min="15620" max="15620" width="3.7109375" style="525" customWidth="1"/>
    <col min="15621" max="15621" width="12.7109375" style="525" customWidth="1"/>
    <col min="15622" max="15622" width="52.7109375" style="525" customWidth="1"/>
    <col min="15623" max="15626" width="0" style="525" hidden="1" customWidth="1"/>
    <col min="15627" max="15627" width="12.28515625" style="525" customWidth="1"/>
    <col min="15628" max="15628" width="6.42578125" style="525" customWidth="1"/>
    <col min="15629" max="15629" width="12.28515625" style="525" customWidth="1"/>
    <col min="15630" max="15630" width="0" style="525" hidden="1" customWidth="1"/>
    <col min="15631" max="15631" width="3.7109375" style="525" customWidth="1"/>
    <col min="15632" max="15632" width="11.140625" style="525" bestFit="1" customWidth="1"/>
    <col min="15633" max="15634" width="10.5703125" style="525"/>
    <col min="15635" max="15635" width="11.140625" style="525" customWidth="1"/>
    <col min="15636" max="15865" width="10.5703125" style="525"/>
    <col min="15866" max="15873" width="0" style="525" hidden="1" customWidth="1"/>
    <col min="15874" max="15874" width="3.7109375" style="525" customWidth="1"/>
    <col min="15875" max="15875" width="3.85546875" style="525" customWidth="1"/>
    <col min="15876" max="15876" width="3.7109375" style="525" customWidth="1"/>
    <col min="15877" max="15877" width="12.7109375" style="525" customWidth="1"/>
    <col min="15878" max="15878" width="52.7109375" style="525" customWidth="1"/>
    <col min="15879" max="15882" width="0" style="525" hidden="1" customWidth="1"/>
    <col min="15883" max="15883" width="12.28515625" style="525" customWidth="1"/>
    <col min="15884" max="15884" width="6.42578125" style="525" customWidth="1"/>
    <col min="15885" max="15885" width="12.28515625" style="525" customWidth="1"/>
    <col min="15886" max="15886" width="0" style="525" hidden="1" customWidth="1"/>
    <col min="15887" max="15887" width="3.7109375" style="525" customWidth="1"/>
    <col min="15888" max="15888" width="11.140625" style="525" bestFit="1" customWidth="1"/>
    <col min="15889" max="15890" width="10.5703125" style="525"/>
    <col min="15891" max="15891" width="11.140625" style="525" customWidth="1"/>
    <col min="15892" max="16121" width="10.5703125" style="525"/>
    <col min="16122" max="16129" width="0" style="525" hidden="1" customWidth="1"/>
    <col min="16130" max="16130" width="3.7109375" style="525" customWidth="1"/>
    <col min="16131" max="16131" width="3.85546875" style="525" customWidth="1"/>
    <col min="16132" max="16132" width="3.7109375" style="525" customWidth="1"/>
    <col min="16133" max="16133" width="12.7109375" style="525" customWidth="1"/>
    <col min="16134" max="16134" width="52.7109375" style="525" customWidth="1"/>
    <col min="16135" max="16138" width="0" style="525" hidden="1" customWidth="1"/>
    <col min="16139" max="16139" width="12.28515625" style="525" customWidth="1"/>
    <col min="16140" max="16140" width="6.42578125" style="525" customWidth="1"/>
    <col min="16141" max="16141" width="12.28515625" style="525" customWidth="1"/>
    <col min="16142" max="16142" width="0" style="525" hidden="1" customWidth="1"/>
    <col min="16143" max="16143" width="3.7109375" style="525" customWidth="1"/>
    <col min="16144" max="16144" width="11.140625" style="525" bestFit="1" customWidth="1"/>
    <col min="16145" max="16146" width="10.5703125" style="525"/>
    <col min="16147" max="16147" width="11.140625" style="525" customWidth="1"/>
    <col min="16148" max="16384" width="10.5703125" style="525"/>
  </cols>
  <sheetData>
    <row r="1" spans="1:29" hidden="1">
      <c r="Q1" s="585"/>
      <c r="R1" s="585"/>
    </row>
    <row r="2" spans="1:29" hidden="1">
      <c r="U2" s="585"/>
    </row>
    <row r="3" spans="1:29" hidden="1"/>
    <row r="4" spans="1:29" ht="3" customHeight="1">
      <c r="J4" s="531"/>
      <c r="K4" s="531"/>
      <c r="L4" s="526"/>
      <c r="M4" s="526"/>
      <c r="N4" s="526"/>
      <c r="O4" s="534"/>
      <c r="P4" s="534"/>
      <c r="Q4" s="534"/>
      <c r="R4" s="534"/>
      <c r="S4" s="534"/>
      <c r="T4" s="534"/>
      <c r="U4" s="534"/>
    </row>
    <row r="5" spans="1:29" ht="22.5" customHeight="1">
      <c r="J5" s="531"/>
      <c r="K5" s="531"/>
      <c r="L5" s="1228" t="s">
        <v>631</v>
      </c>
      <c r="M5" s="1228"/>
      <c r="N5" s="1228"/>
      <c r="O5" s="1228"/>
      <c r="P5" s="1228"/>
      <c r="Q5" s="1228"/>
      <c r="R5" s="1228"/>
      <c r="S5" s="1228"/>
      <c r="T5" s="1228"/>
      <c r="U5" s="666"/>
    </row>
    <row r="6" spans="1:29" ht="3" customHeight="1">
      <c r="J6" s="531"/>
      <c r="K6" s="531"/>
      <c r="L6" s="526"/>
      <c r="M6" s="526"/>
      <c r="N6" s="526"/>
      <c r="O6" s="530"/>
      <c r="P6" s="530"/>
      <c r="Q6" s="530"/>
      <c r="R6" s="530"/>
      <c r="S6" s="530"/>
      <c r="T6" s="530"/>
      <c r="U6" s="530"/>
      <c r="V6" s="534"/>
    </row>
    <row r="7" spans="1:29" s="572" customFormat="1" ht="22.5">
      <c r="A7" s="592"/>
      <c r="B7" s="592"/>
      <c r="C7" s="592"/>
      <c r="D7" s="592"/>
      <c r="E7" s="592"/>
      <c r="F7" s="592"/>
      <c r="G7" s="592"/>
      <c r="H7" s="592"/>
      <c r="L7" s="501"/>
      <c r="M7" s="619" t="s">
        <v>502</v>
      </c>
      <c r="N7" s="668"/>
      <c r="O7" s="1205" t="str">
        <f>IF(NameOrPr_ch="",IF(NameOrPr="","",NameOrPr),NameOrPr_ch)</f>
        <v>Министерство тарифного регулирования и энергетики Челябинской области</v>
      </c>
      <c r="P7" s="1205"/>
      <c r="Q7" s="1205"/>
      <c r="R7" s="1205"/>
      <c r="S7" s="1205"/>
      <c r="T7" s="1205"/>
      <c r="U7" s="584"/>
      <c r="V7" s="584"/>
      <c r="W7" s="521"/>
      <c r="X7" s="592"/>
      <c r="Y7" s="592"/>
      <c r="Z7" s="592"/>
      <c r="AA7" s="592"/>
      <c r="AB7" s="592"/>
      <c r="AC7" s="592"/>
    </row>
    <row r="8" spans="1:29" s="572" customFormat="1" ht="18.75">
      <c r="A8" s="592"/>
      <c r="B8" s="592"/>
      <c r="C8" s="592"/>
      <c r="D8" s="592"/>
      <c r="E8" s="592"/>
      <c r="F8" s="592"/>
      <c r="G8" s="592"/>
      <c r="H8" s="592"/>
      <c r="L8" s="501"/>
      <c r="M8" s="619" t="s">
        <v>596</v>
      </c>
      <c r="N8" s="668"/>
      <c r="O8" s="1205" t="str">
        <f>IF(datePr_ch="",IF(datePr="","",datePr),datePr_ch)</f>
        <v>08.12.2022</v>
      </c>
      <c r="P8" s="1205"/>
      <c r="Q8" s="1205"/>
      <c r="R8" s="1205"/>
      <c r="S8" s="1205"/>
      <c r="T8" s="1205"/>
      <c r="U8" s="584"/>
      <c r="V8" s="584"/>
      <c r="W8" s="521"/>
      <c r="X8" s="592"/>
      <c r="Y8" s="592"/>
      <c r="Z8" s="592"/>
      <c r="AA8" s="592"/>
      <c r="AB8" s="592"/>
      <c r="AC8" s="592"/>
    </row>
    <row r="9" spans="1:29" s="572" customFormat="1" ht="18.75">
      <c r="A9" s="592"/>
      <c r="B9" s="592"/>
      <c r="C9" s="592"/>
      <c r="D9" s="592"/>
      <c r="E9" s="592"/>
      <c r="F9" s="592"/>
      <c r="G9" s="592"/>
      <c r="H9" s="592"/>
      <c r="L9" s="554"/>
      <c r="M9" s="619" t="s">
        <v>595</v>
      </c>
      <c r="N9" s="668"/>
      <c r="O9" s="1205" t="str">
        <f>IF(numberPr_ch="",IF(numberPr="","",numberPr),numberPr_ch)</f>
        <v>106/2</v>
      </c>
      <c r="P9" s="1205"/>
      <c r="Q9" s="1205"/>
      <c r="R9" s="1205"/>
      <c r="S9" s="1205"/>
      <c r="T9" s="1205"/>
      <c r="U9" s="584"/>
      <c r="V9" s="584"/>
      <c r="W9" s="521"/>
      <c r="X9" s="592"/>
      <c r="Y9" s="592"/>
      <c r="Z9" s="592"/>
      <c r="AA9" s="592"/>
      <c r="AB9" s="592"/>
      <c r="AC9" s="592"/>
    </row>
    <row r="10" spans="1:29" s="572" customFormat="1" ht="18.75">
      <c r="A10" s="592"/>
      <c r="B10" s="592"/>
      <c r="C10" s="592"/>
      <c r="D10" s="592"/>
      <c r="E10" s="592"/>
      <c r="F10" s="592"/>
      <c r="G10" s="592"/>
      <c r="H10" s="592"/>
      <c r="L10" s="554"/>
      <c r="M10" s="619" t="s">
        <v>501</v>
      </c>
      <c r="N10" s="668"/>
      <c r="O10" s="1205" t="str">
        <f>IF(IstPub_ch="",IF(IstPub="","",IstPub),IstPub_ch)</f>
        <v xml:space="preserve">Официальный сайт Министерства тарифного регулирования и энергетики </v>
      </c>
      <c r="P10" s="1205"/>
      <c r="Q10" s="1205"/>
      <c r="R10" s="1205"/>
      <c r="S10" s="1205"/>
      <c r="T10" s="1205"/>
      <c r="U10" s="584"/>
      <c r="V10" s="584"/>
      <c r="W10" s="521"/>
      <c r="X10" s="592"/>
      <c r="Y10" s="592"/>
      <c r="Z10" s="592"/>
      <c r="AA10" s="592"/>
      <c r="AB10" s="592"/>
      <c r="AC10" s="592"/>
    </row>
    <row r="11" spans="1:29" s="572" customFormat="1" ht="11.25" hidden="1">
      <c r="A11" s="592"/>
      <c r="B11" s="592"/>
      <c r="C11" s="592"/>
      <c r="D11" s="592"/>
      <c r="E11" s="592"/>
      <c r="F11" s="592"/>
      <c r="G11" s="592"/>
      <c r="H11" s="592"/>
      <c r="L11" s="1229"/>
      <c r="M11" s="1229"/>
      <c r="N11" s="568"/>
      <c r="O11" s="584"/>
      <c r="P11" s="584"/>
      <c r="Q11" s="584"/>
      <c r="R11" s="584"/>
      <c r="S11" s="584"/>
      <c r="T11" s="584"/>
      <c r="U11" s="590" t="s">
        <v>373</v>
      </c>
      <c r="X11" s="592"/>
      <c r="Y11" s="592"/>
      <c r="Z11" s="592"/>
      <c r="AA11" s="592"/>
      <c r="AB11" s="592"/>
      <c r="AC11" s="592"/>
    </row>
    <row r="12" spans="1:29">
      <c r="J12" s="531"/>
      <c r="K12" s="531"/>
      <c r="L12" s="526"/>
      <c r="M12" s="526"/>
      <c r="N12" s="504"/>
      <c r="O12" s="1206"/>
      <c r="P12" s="1206"/>
      <c r="Q12" s="1206"/>
      <c r="R12" s="1206"/>
      <c r="S12" s="1206"/>
      <c r="T12" s="1206"/>
      <c r="U12" s="1206"/>
    </row>
    <row r="13" spans="1:29">
      <c r="J13" s="531"/>
      <c r="K13" s="531"/>
      <c r="L13" s="1157" t="s">
        <v>454</v>
      </c>
      <c r="M13" s="1157"/>
      <c r="N13" s="1157"/>
      <c r="O13" s="1157"/>
      <c r="P13" s="1157"/>
      <c r="Q13" s="1157"/>
      <c r="R13" s="1157"/>
      <c r="S13" s="1157"/>
      <c r="T13" s="1157"/>
      <c r="U13" s="1157"/>
      <c r="V13" s="1157"/>
      <c r="W13" s="1157" t="s">
        <v>455</v>
      </c>
    </row>
    <row r="14" spans="1:29" ht="14.25" customHeight="1">
      <c r="J14" s="531"/>
      <c r="K14" s="531"/>
      <c r="L14" s="1212" t="s">
        <v>92</v>
      </c>
      <c r="M14" s="1212" t="s">
        <v>639</v>
      </c>
      <c r="N14" s="663"/>
      <c r="O14" s="1213" t="s">
        <v>641</v>
      </c>
      <c r="P14" s="1214"/>
      <c r="Q14" s="1214"/>
      <c r="R14" s="1214"/>
      <c r="S14" s="1214"/>
      <c r="T14" s="1215"/>
      <c r="U14" s="1223" t="s">
        <v>341</v>
      </c>
      <c r="V14" s="1209" t="s">
        <v>275</v>
      </c>
      <c r="W14" s="1157"/>
    </row>
    <row r="15" spans="1:29" ht="14.25" customHeight="1">
      <c r="J15" s="531"/>
      <c r="K15" s="531"/>
      <c r="L15" s="1212"/>
      <c r="M15" s="1212"/>
      <c r="N15" s="664"/>
      <c r="O15" s="1218" t="s">
        <v>605</v>
      </c>
      <c r="P15" s="1216" t="s">
        <v>271</v>
      </c>
      <c r="Q15" s="1217"/>
      <c r="R15" s="1220" t="s">
        <v>654</v>
      </c>
      <c r="S15" s="1221"/>
      <c r="T15" s="1222"/>
      <c r="U15" s="1224"/>
      <c r="V15" s="1210"/>
      <c r="W15" s="1157"/>
    </row>
    <row r="16" spans="1:29" ht="33.75" customHeight="1">
      <c r="J16" s="531"/>
      <c r="K16" s="531"/>
      <c r="L16" s="1212"/>
      <c r="M16" s="1212"/>
      <c r="N16" s="665"/>
      <c r="O16" s="1219"/>
      <c r="P16" s="537" t="s">
        <v>606</v>
      </c>
      <c r="Q16" s="537" t="s">
        <v>6</v>
      </c>
      <c r="R16" s="538" t="s">
        <v>274</v>
      </c>
      <c r="S16" s="1207" t="s">
        <v>273</v>
      </c>
      <c r="T16" s="1208"/>
      <c r="U16" s="1225"/>
      <c r="V16" s="1211"/>
      <c r="W16" s="1157"/>
    </row>
    <row r="17" spans="1:29">
      <c r="J17" s="531"/>
      <c r="K17" s="571">
        <v>1</v>
      </c>
      <c r="L17" s="649" t="s">
        <v>93</v>
      </c>
      <c r="M17" s="649" t="s">
        <v>49</v>
      </c>
      <c r="N17" s="651" t="str">
        <f ca="1">OFFSET(N17,0,-1)</f>
        <v>2</v>
      </c>
      <c r="O17" s="650">
        <f ca="1">OFFSET(O17,0,-1)+1</f>
        <v>3</v>
      </c>
      <c r="P17" s="650">
        <f ca="1">OFFSET(P17,0,-1)+1</f>
        <v>4</v>
      </c>
      <c r="Q17" s="650">
        <f ca="1">OFFSET(Q17,0,-1)+1</f>
        <v>5</v>
      </c>
      <c r="R17" s="650">
        <f ca="1">OFFSET(R17,0,-1)+1</f>
        <v>6</v>
      </c>
      <c r="S17" s="1230">
        <f ca="1">OFFSET(S17,0,-1)+1</f>
        <v>7</v>
      </c>
      <c r="T17" s="1230"/>
      <c r="U17" s="650">
        <f ca="1">OFFSET(U17,0,-2)+1</f>
        <v>8</v>
      </c>
      <c r="V17" s="651">
        <f ca="1">OFFSET(V17,0,-1)</f>
        <v>8</v>
      </c>
      <c r="W17" s="650">
        <f ca="1">OFFSET(W17,0,-1)+1</f>
        <v>9</v>
      </c>
    </row>
    <row r="18" spans="1:29" ht="22.5">
      <c r="A18" s="1231">
        <v>1</v>
      </c>
      <c r="B18" s="867"/>
      <c r="C18" s="867"/>
      <c r="D18" s="867"/>
      <c r="E18" s="868"/>
      <c r="F18" s="869"/>
      <c r="G18" s="869"/>
      <c r="H18" s="869"/>
      <c r="I18" s="870"/>
      <c r="J18" s="865"/>
      <c r="K18" s="872"/>
      <c r="L18" s="595">
        <f>mergeValue(A18)</f>
        <v>1</v>
      </c>
      <c r="M18" s="643" t="s">
        <v>20</v>
      </c>
      <c r="N18" s="648"/>
      <c r="O18" s="1232"/>
      <c r="P18" s="1232"/>
      <c r="Q18" s="1232"/>
      <c r="R18" s="1232"/>
      <c r="S18" s="1232"/>
      <c r="T18" s="1232"/>
      <c r="U18" s="1232"/>
      <c r="V18" s="1232"/>
      <c r="W18" s="632" t="s">
        <v>476</v>
      </c>
      <c r="Y18" s="591"/>
      <c r="Z18" s="591" t="str">
        <f t="shared" ref="Z18:Z31" si="0">IF(M18="","",M18 )</f>
        <v>Наименование тарифа</v>
      </c>
      <c r="AA18" s="591"/>
      <c r="AB18" s="591"/>
      <c r="AC18" s="591"/>
    </row>
    <row r="19" spans="1:29" ht="22.5">
      <c r="A19" s="1231"/>
      <c r="B19" s="1231">
        <v>1</v>
      </c>
      <c r="C19" s="867"/>
      <c r="D19" s="867"/>
      <c r="E19" s="869"/>
      <c r="F19" s="869"/>
      <c r="G19" s="869"/>
      <c r="H19" s="869"/>
      <c r="I19" s="864"/>
      <c r="J19" s="863"/>
      <c r="K19" s="866"/>
      <c r="L19" s="595" t="str">
        <f>mergeValue(A19) &amp;"."&amp; mergeValue(B19)</f>
        <v>1.1</v>
      </c>
      <c r="M19" s="548" t="s">
        <v>16</v>
      </c>
      <c r="N19" s="648"/>
      <c r="O19" s="1232"/>
      <c r="P19" s="1232"/>
      <c r="Q19" s="1232"/>
      <c r="R19" s="1232"/>
      <c r="S19" s="1232"/>
      <c r="T19" s="1232"/>
      <c r="U19" s="1232"/>
      <c r="V19" s="1232"/>
      <c r="W19" s="632" t="s">
        <v>477</v>
      </c>
      <c r="Y19" s="591"/>
      <c r="Z19" s="591" t="str">
        <f t="shared" si="0"/>
        <v>Территория действия тарифа</v>
      </c>
      <c r="AA19" s="591"/>
      <c r="AB19" s="591"/>
      <c r="AC19" s="591"/>
    </row>
    <row r="20" spans="1:29" ht="22.5">
      <c r="A20" s="1231"/>
      <c r="B20" s="1231"/>
      <c r="C20" s="1231">
        <v>1</v>
      </c>
      <c r="D20" s="867"/>
      <c r="E20" s="869"/>
      <c r="F20" s="869"/>
      <c r="G20" s="869"/>
      <c r="H20" s="869"/>
      <c r="I20" s="871"/>
      <c r="J20" s="863"/>
      <c r="K20" s="866"/>
      <c r="L20" s="595" t="str">
        <f>mergeValue(A20) &amp;"."&amp; mergeValue(B20)&amp;"."&amp; mergeValue(C20)</f>
        <v>1.1.1</v>
      </c>
      <c r="M20" s="549" t="s">
        <v>7</v>
      </c>
      <c r="N20" s="648"/>
      <c r="O20" s="1232"/>
      <c r="P20" s="1232"/>
      <c r="Q20" s="1232"/>
      <c r="R20" s="1232"/>
      <c r="S20" s="1232"/>
      <c r="T20" s="1232"/>
      <c r="U20" s="1232"/>
      <c r="V20" s="1232"/>
      <c r="W20" s="632" t="s">
        <v>633</v>
      </c>
      <c r="Y20" s="591"/>
      <c r="Z20" s="591" t="str">
        <f t="shared" si="0"/>
        <v xml:space="preserve">Наименование системы теплоснабжения </v>
      </c>
      <c r="AA20" s="591"/>
      <c r="AB20" s="591"/>
      <c r="AC20" s="591"/>
    </row>
    <row r="21" spans="1:29" ht="22.5">
      <c r="A21" s="1231"/>
      <c r="B21" s="1231"/>
      <c r="C21" s="1231"/>
      <c r="D21" s="1231">
        <v>1</v>
      </c>
      <c r="E21" s="869"/>
      <c r="F21" s="869"/>
      <c r="G21" s="869"/>
      <c r="H21" s="869"/>
      <c r="I21" s="871"/>
      <c r="J21" s="863"/>
      <c r="K21" s="866"/>
      <c r="L21" s="595" t="str">
        <f>mergeValue(A21) &amp;"."&amp; mergeValue(B21)&amp;"."&amp; mergeValue(C21)&amp;"."&amp; mergeValue(D21)</f>
        <v>1.1.1.1</v>
      </c>
      <c r="M21" s="550" t="s">
        <v>22</v>
      </c>
      <c r="N21" s="648"/>
      <c r="O21" s="1232"/>
      <c r="P21" s="1232"/>
      <c r="Q21" s="1232"/>
      <c r="R21" s="1232"/>
      <c r="S21" s="1232"/>
      <c r="T21" s="1232"/>
      <c r="U21" s="1232"/>
      <c r="V21" s="1232"/>
      <c r="W21" s="632" t="s">
        <v>634</v>
      </c>
      <c r="Y21" s="591"/>
      <c r="Z21" s="591" t="str">
        <f t="shared" si="0"/>
        <v xml:space="preserve">Источник тепловой энергии  </v>
      </c>
      <c r="AA21" s="591"/>
      <c r="AB21" s="591"/>
      <c r="AC21" s="591"/>
    </row>
    <row r="22" spans="1:29" ht="101.25">
      <c r="A22" s="1231"/>
      <c r="B22" s="1231"/>
      <c r="C22" s="1231"/>
      <c r="D22" s="1231"/>
      <c r="E22" s="1231">
        <v>1</v>
      </c>
      <c r="F22" s="869"/>
      <c r="G22" s="869"/>
      <c r="H22" s="867">
        <v>1</v>
      </c>
      <c r="I22" s="1231">
        <v>1</v>
      </c>
      <c r="J22" s="869"/>
      <c r="K22" s="874"/>
      <c r="L22" s="595" t="str">
        <f>mergeValue(A22) &amp;"."&amp; mergeValue(B22)&amp;"."&amp; mergeValue(C22)&amp;"."&amp; mergeValue(D22)&amp;"."&amp; mergeValue(E22)</f>
        <v>1.1.1.1.1</v>
      </c>
      <c r="M22" s="556" t="s">
        <v>9</v>
      </c>
      <c r="N22" s="648"/>
      <c r="O22" s="1233"/>
      <c r="P22" s="1233"/>
      <c r="Q22" s="1233"/>
      <c r="R22" s="1233"/>
      <c r="S22" s="1233"/>
      <c r="T22" s="1233"/>
      <c r="U22" s="1233"/>
      <c r="V22" s="1233"/>
      <c r="W22" s="632" t="s">
        <v>638</v>
      </c>
      <c r="Y22" s="591"/>
      <c r="Z22" s="591" t="str">
        <f t="shared" si="0"/>
        <v>Схема подключения теплопотребляющей установки к коллектору источника тепловой энергии</v>
      </c>
      <c r="AA22" s="591"/>
      <c r="AB22" s="591"/>
      <c r="AC22" s="591"/>
    </row>
    <row r="23" spans="1:29" ht="90">
      <c r="A23" s="1231"/>
      <c r="B23" s="1231"/>
      <c r="C23" s="1231"/>
      <c r="D23" s="1231"/>
      <c r="E23" s="1231"/>
      <c r="F23" s="1231">
        <v>1</v>
      </c>
      <c r="G23" s="867"/>
      <c r="H23" s="867"/>
      <c r="I23" s="1231"/>
      <c r="J23" s="1231">
        <v>1</v>
      </c>
      <c r="K23" s="875"/>
      <c r="L23" s="595" t="str">
        <f>mergeValue(A23) &amp;"."&amp; mergeValue(B23)&amp;"."&amp; mergeValue(C23)&amp;"."&amp; mergeValue(D23)&amp;"."&amp; mergeValue(E23)&amp;"."&amp; mergeValue(F23)</f>
        <v>1.1.1.1.1.1</v>
      </c>
      <c r="M23" s="557" t="s">
        <v>10</v>
      </c>
      <c r="N23" s="648"/>
      <c r="O23" s="1234"/>
      <c r="P23" s="1235"/>
      <c r="Q23" s="1235"/>
      <c r="R23" s="1235"/>
      <c r="S23" s="1235"/>
      <c r="T23" s="1235"/>
      <c r="U23" s="1235"/>
      <c r="V23" s="1236"/>
      <c r="W23" s="632" t="s">
        <v>636</v>
      </c>
      <c r="Y23" s="591"/>
      <c r="Z23" s="591" t="str">
        <f t="shared" si="0"/>
        <v>Группа потребителей</v>
      </c>
      <c r="AA23" s="591"/>
      <c r="AB23" s="591"/>
      <c r="AC23" s="591"/>
    </row>
    <row r="24" spans="1:29" ht="189" customHeight="1">
      <c r="A24" s="1231"/>
      <c r="B24" s="1231"/>
      <c r="C24" s="1231"/>
      <c r="D24" s="1231"/>
      <c r="E24" s="1231"/>
      <c r="F24" s="1231"/>
      <c r="G24" s="867">
        <v>1</v>
      </c>
      <c r="H24" s="867"/>
      <c r="I24" s="1231"/>
      <c r="J24" s="1231"/>
      <c r="K24" s="875">
        <v>1</v>
      </c>
      <c r="L24" s="595" t="str">
        <f>mergeValue(A24) &amp;"."&amp; mergeValue(B24)&amp;"."&amp; mergeValue(C24)&amp;"."&amp; mergeValue(D24)&amp;"."&amp; mergeValue(E24)&amp;"."&amp; mergeValue(F24)&amp;"."&amp; mergeValue(G24)</f>
        <v>1.1.1.1.1.1.1</v>
      </c>
      <c r="M24" s="1070"/>
      <c r="N24" s="648"/>
      <c r="O24" s="564"/>
      <c r="P24" s="564"/>
      <c r="Q24" s="1095"/>
      <c r="R24" s="1226"/>
      <c r="S24" s="1227" t="s">
        <v>84</v>
      </c>
      <c r="T24" s="1226"/>
      <c r="U24" s="1227" t="s">
        <v>85</v>
      </c>
      <c r="V24" s="564"/>
      <c r="W24" s="1202" t="s">
        <v>655</v>
      </c>
      <c r="X24" s="587" t="str">
        <f>strCheckDate(O25:V25)</f>
        <v/>
      </c>
      <c r="Y24" s="591"/>
      <c r="Z24" s="591" t="str">
        <f t="shared" si="0"/>
        <v/>
      </c>
      <c r="AA24" s="591"/>
      <c r="AB24" s="591"/>
      <c r="AC24" s="591"/>
    </row>
    <row r="25" spans="1:29" ht="11.25" hidden="1" customHeight="1">
      <c r="A25" s="1231"/>
      <c r="B25" s="1231"/>
      <c r="C25" s="1231"/>
      <c r="D25" s="1231"/>
      <c r="E25" s="1231"/>
      <c r="F25" s="1231"/>
      <c r="G25" s="867"/>
      <c r="H25" s="867"/>
      <c r="I25" s="1231"/>
      <c r="J25" s="1231"/>
      <c r="K25" s="875"/>
      <c r="L25" s="602"/>
      <c r="M25" s="648"/>
      <c r="N25" s="648"/>
      <c r="O25" s="564"/>
      <c r="P25" s="564"/>
      <c r="Q25" s="586" t="str">
        <f>R24 &amp; "-" &amp; T24</f>
        <v>-</v>
      </c>
      <c r="R25" s="1226"/>
      <c r="S25" s="1227"/>
      <c r="T25" s="1226"/>
      <c r="U25" s="1227"/>
      <c r="V25" s="564"/>
      <c r="W25" s="1203"/>
      <c r="Y25" s="591"/>
      <c r="Z25" s="591" t="str">
        <f t="shared" si="0"/>
        <v/>
      </c>
      <c r="AA25" s="591"/>
      <c r="AB25" s="591"/>
      <c r="AC25" s="591"/>
    </row>
    <row r="26" spans="1:29" ht="15" customHeight="1">
      <c r="A26" s="1231"/>
      <c r="B26" s="1231"/>
      <c r="C26" s="1231"/>
      <c r="D26" s="1231"/>
      <c r="E26" s="1231"/>
      <c r="F26" s="1231"/>
      <c r="G26" s="869"/>
      <c r="H26" s="867"/>
      <c r="I26" s="1231"/>
      <c r="J26" s="1231"/>
      <c r="K26" s="874"/>
      <c r="L26" s="540"/>
      <c r="M26" s="559" t="s">
        <v>25</v>
      </c>
      <c r="N26" s="566"/>
      <c r="O26" s="566"/>
      <c r="P26" s="566"/>
      <c r="Q26" s="566"/>
      <c r="R26" s="566"/>
      <c r="S26" s="566"/>
      <c r="T26" s="566"/>
      <c r="U26" s="566"/>
      <c r="V26" s="562"/>
      <c r="W26" s="1204"/>
      <c r="Y26" s="591"/>
      <c r="Z26" s="591" t="str">
        <f t="shared" si="0"/>
        <v>Добавить вид теплоносителя (параметры теплоносителя)</v>
      </c>
      <c r="AA26" s="591"/>
      <c r="AB26" s="591"/>
      <c r="AC26" s="591"/>
    </row>
    <row r="27" spans="1:29" ht="15" customHeight="1">
      <c r="A27" s="1231"/>
      <c r="B27" s="1231"/>
      <c r="C27" s="1231"/>
      <c r="D27" s="1231"/>
      <c r="E27" s="1231"/>
      <c r="F27" s="869"/>
      <c r="G27" s="869"/>
      <c r="H27" s="867"/>
      <c r="I27" s="1231"/>
      <c r="J27" s="869"/>
      <c r="K27" s="874"/>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c r="AC27" s="591"/>
    </row>
    <row r="28" spans="1:29" ht="15" customHeight="1">
      <c r="A28" s="1231"/>
      <c r="B28" s="1231"/>
      <c r="C28" s="1231"/>
      <c r="D28" s="1231"/>
      <c r="E28" s="873"/>
      <c r="F28" s="869"/>
      <c r="G28" s="869"/>
      <c r="H28" s="869"/>
      <c r="I28" s="865"/>
      <c r="J28" s="862"/>
      <c r="K28" s="872"/>
      <c r="L28" s="540"/>
      <c r="M28" s="553" t="s">
        <v>12</v>
      </c>
      <c r="N28" s="566"/>
      <c r="O28" s="566"/>
      <c r="P28" s="566"/>
      <c r="Q28" s="566"/>
      <c r="R28" s="566"/>
      <c r="S28" s="566"/>
      <c r="T28" s="566"/>
      <c r="U28" s="565"/>
      <c r="V28" s="566"/>
      <c r="W28" s="667"/>
      <c r="Y28" s="591"/>
      <c r="Z28" s="591" t="str">
        <f t="shared" si="0"/>
        <v>Добавить схему подключения</v>
      </c>
      <c r="AA28" s="591"/>
      <c r="AB28" s="591"/>
      <c r="AC28" s="591"/>
    </row>
    <row r="29" spans="1:29" ht="15" customHeight="1">
      <c r="A29" s="1231"/>
      <c r="B29" s="1231"/>
      <c r="C29" s="1231"/>
      <c r="D29" s="873"/>
      <c r="E29" s="873"/>
      <c r="F29" s="869"/>
      <c r="G29" s="869"/>
      <c r="H29" s="869"/>
      <c r="I29" s="865"/>
      <c r="J29" s="862"/>
      <c r="K29" s="872"/>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c r="AC29" s="591"/>
    </row>
    <row r="30" spans="1:29" ht="15" customHeight="1">
      <c r="A30" s="1231"/>
      <c r="B30" s="1231"/>
      <c r="C30" s="873"/>
      <c r="D30" s="873"/>
      <c r="E30" s="873"/>
      <c r="F30" s="873"/>
      <c r="G30" s="878"/>
      <c r="H30" s="865"/>
      <c r="I30" s="876"/>
      <c r="J30" s="862"/>
      <c r="K30" s="877"/>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c r="AC30" s="591"/>
    </row>
    <row r="31" spans="1:29" ht="15" customHeight="1">
      <c r="A31" s="1231"/>
      <c r="B31" s="873"/>
      <c r="C31" s="873"/>
      <c r="D31" s="873"/>
      <c r="E31" s="873"/>
      <c r="F31" s="873"/>
      <c r="G31" s="878"/>
      <c r="H31" s="865"/>
      <c r="I31" s="865"/>
      <c r="J31" s="862"/>
      <c r="K31" s="872"/>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c r="AC31" s="591"/>
    </row>
    <row r="32" spans="1:29" s="524" customFormat="1" ht="15" customHeight="1">
      <c r="A32" s="861"/>
      <c r="B32" s="861"/>
      <c r="C32" s="861"/>
      <c r="D32" s="861"/>
      <c r="E32" s="861"/>
      <c r="F32" s="861"/>
      <c r="G32" s="861"/>
      <c r="H32" s="861"/>
      <c r="I32" s="861"/>
      <c r="J32" s="861"/>
      <c r="K32" s="861"/>
      <c r="L32" s="494"/>
      <c r="M32" s="567" t="s">
        <v>309</v>
      </c>
      <c r="N32" s="566"/>
      <c r="O32" s="566"/>
      <c r="P32" s="566"/>
      <c r="Q32" s="566"/>
      <c r="R32" s="566"/>
      <c r="S32" s="566"/>
      <c r="T32" s="566"/>
      <c r="U32" s="565"/>
      <c r="V32" s="566"/>
      <c r="W32" s="667"/>
      <c r="X32" s="589"/>
      <c r="Y32" s="589"/>
      <c r="Z32" s="589"/>
      <c r="AA32" s="589"/>
      <c r="AB32" s="589"/>
      <c r="AC32" s="589"/>
    </row>
    <row r="33" spans="1:29" ht="11.25">
      <c r="A33" s="525"/>
      <c r="B33" s="525"/>
      <c r="C33" s="525"/>
      <c r="D33" s="525"/>
      <c r="E33" s="525"/>
      <c r="F33" s="525"/>
      <c r="G33" s="525"/>
      <c r="H33" s="525"/>
      <c r="I33" s="525"/>
      <c r="J33" s="525"/>
      <c r="K33" s="525"/>
      <c r="X33" s="525"/>
      <c r="Y33" s="525"/>
      <c r="Z33" s="525"/>
      <c r="AA33" s="525"/>
      <c r="AB33" s="525"/>
      <c r="AC33" s="525"/>
    </row>
    <row r="34" spans="1:29" ht="90" customHeight="1">
      <c r="L34" s="1">
        <v>1</v>
      </c>
      <c r="M34" s="1195" t="s">
        <v>632</v>
      </c>
      <c r="N34" s="1195"/>
      <c r="O34" s="1195"/>
      <c r="P34" s="1195"/>
      <c r="Q34" s="1195"/>
      <c r="R34" s="1195"/>
      <c r="S34" s="1195"/>
      <c r="T34" s="1195"/>
      <c r="U34" s="1195"/>
      <c r="V34" s="1195"/>
      <c r="W34" s="1195"/>
    </row>
  </sheetData>
  <sheetProtection algorithmName="SHA-512" hashValue="XEXssIk4UbxWgnqgoOeN0fyPPl5ruing/yEizcoAIYo1hQZFfgycTsAcRk013qTDHH7rZU9LNjwWMGbgMLgA3g==" saltValue="RS/ZSm2g9ryNVP1XdUmpeg==" spinCount="100000" sheet="1" objects="1" scenarios="1" formatColumns="0" formatRows="0"/>
  <dataConsolidate leftLabels="1"/>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1015" hidden="1" customWidth="1"/>
    <col min="2" max="4" width="3.7109375" style="1009" hidden="1" customWidth="1"/>
    <col min="5" max="5" width="3.7109375" style="811" customWidth="1"/>
    <col min="6" max="6" width="9.7109375" style="992" customWidth="1"/>
    <col min="7" max="7" width="37.7109375" style="992" customWidth="1"/>
    <col min="8" max="8" width="66.85546875" style="992" customWidth="1"/>
    <col min="9" max="9" width="115.7109375" style="992" customWidth="1"/>
    <col min="10" max="11" width="10.5703125" style="1009"/>
    <col min="12" max="12" width="11.140625" style="1009" customWidth="1"/>
    <col min="13" max="20" width="10.5703125" style="1009"/>
    <col min="21" max="16384" width="10.5703125" style="992"/>
  </cols>
  <sheetData>
    <row r="1" spans="1:20" ht="3" customHeight="1">
      <c r="A1" s="1015" t="s">
        <v>49</v>
      </c>
    </row>
    <row r="2" spans="1:20" ht="22.5">
      <c r="F2" s="1196" t="s">
        <v>491</v>
      </c>
      <c r="G2" s="1197"/>
      <c r="H2" s="1198"/>
      <c r="I2" s="808"/>
    </row>
    <row r="3" spans="1:20" ht="3" customHeight="1"/>
    <row r="4" spans="1:20" s="1008" customFormat="1" ht="11.25">
      <c r="A4" s="1014"/>
      <c r="B4" s="1014"/>
      <c r="C4" s="1014"/>
      <c r="D4" s="1014"/>
      <c r="F4" s="1157" t="s">
        <v>454</v>
      </c>
      <c r="G4" s="1157"/>
      <c r="H4" s="1157"/>
      <c r="I4" s="1199" t="s">
        <v>455</v>
      </c>
      <c r="J4" s="1014"/>
      <c r="K4" s="1014"/>
      <c r="L4" s="1014"/>
      <c r="M4" s="1014"/>
      <c r="N4" s="1014"/>
      <c r="O4" s="1014"/>
      <c r="P4" s="1014"/>
      <c r="Q4" s="1014"/>
      <c r="R4" s="1014"/>
      <c r="S4" s="1014"/>
      <c r="T4" s="1014"/>
    </row>
    <row r="5" spans="1:20" s="1008" customFormat="1" ht="11.25" customHeight="1">
      <c r="A5" s="1014"/>
      <c r="B5" s="1014"/>
      <c r="C5" s="1014"/>
      <c r="D5" s="1014"/>
      <c r="F5" s="1023" t="s">
        <v>92</v>
      </c>
      <c r="G5" s="812" t="s">
        <v>457</v>
      </c>
      <c r="H5" s="1032" t="s">
        <v>442</v>
      </c>
      <c r="I5" s="1199"/>
      <c r="J5" s="1014"/>
      <c r="K5" s="1014"/>
      <c r="L5" s="1014"/>
      <c r="M5" s="1014"/>
      <c r="N5" s="1014"/>
      <c r="O5" s="1014"/>
      <c r="P5" s="1014"/>
      <c r="Q5" s="1014"/>
      <c r="R5" s="1014"/>
      <c r="S5" s="1014"/>
      <c r="T5" s="1014"/>
    </row>
    <row r="6" spans="1:20" s="1008" customFormat="1" ht="12" customHeight="1">
      <c r="A6" s="1014"/>
      <c r="B6" s="1014"/>
      <c r="C6" s="1014"/>
      <c r="D6" s="1014"/>
      <c r="F6" s="813" t="s">
        <v>93</v>
      </c>
      <c r="G6" s="814">
        <v>2</v>
      </c>
      <c r="H6" s="815">
        <v>3</v>
      </c>
      <c r="I6" s="610">
        <v>4</v>
      </c>
      <c r="J6" s="1014">
        <v>4</v>
      </c>
      <c r="K6" s="1014"/>
      <c r="L6" s="1014"/>
      <c r="M6" s="1014"/>
      <c r="N6" s="1014"/>
      <c r="O6" s="1014"/>
      <c r="P6" s="1014"/>
      <c r="Q6" s="1014"/>
      <c r="R6" s="1014"/>
      <c r="S6" s="1014"/>
      <c r="T6" s="1014"/>
    </row>
    <row r="7" spans="1:20" s="1008" customFormat="1" ht="18.75">
      <c r="A7" s="1014"/>
      <c r="B7" s="1014"/>
      <c r="C7" s="1014"/>
      <c r="D7" s="1014"/>
      <c r="F7" s="1030">
        <v>1</v>
      </c>
      <c r="G7" s="817" t="s">
        <v>492</v>
      </c>
      <c r="H7" s="1028" t="str">
        <f>IF(dateCh="","",dateCh)</f>
        <v>27.12.2022</v>
      </c>
      <c r="I7" s="818" t="s">
        <v>493</v>
      </c>
      <c r="J7" s="617"/>
      <c r="K7" s="1014"/>
      <c r="L7" s="1014"/>
      <c r="M7" s="1014"/>
      <c r="N7" s="1014"/>
      <c r="O7" s="1014"/>
      <c r="P7" s="1014"/>
      <c r="Q7" s="1014"/>
      <c r="R7" s="1014"/>
      <c r="S7" s="1014"/>
      <c r="T7" s="1014"/>
    </row>
    <row r="8" spans="1:20" s="1008" customFormat="1" ht="45">
      <c r="A8" s="1200">
        <v>1</v>
      </c>
      <c r="B8" s="1014"/>
      <c r="C8" s="1014"/>
      <c r="D8" s="1014"/>
      <c r="F8" s="1030" t="str">
        <f>"2." &amp;mergeValue(A8)</f>
        <v>2.1</v>
      </c>
      <c r="G8" s="817" t="s">
        <v>494</v>
      </c>
      <c r="H8" s="1028"/>
      <c r="I8" s="818" t="s">
        <v>590</v>
      </c>
      <c r="J8" s="617"/>
      <c r="K8" s="1014"/>
      <c r="L8" s="1014"/>
      <c r="M8" s="1014"/>
      <c r="N8" s="1014"/>
      <c r="O8" s="1014"/>
      <c r="P8" s="1014"/>
      <c r="Q8" s="1014"/>
      <c r="R8" s="1014"/>
      <c r="S8" s="1014"/>
      <c r="T8" s="1014"/>
    </row>
    <row r="9" spans="1:20" s="1008" customFormat="1" ht="22.5">
      <c r="A9" s="1200"/>
      <c r="B9" s="1014"/>
      <c r="C9" s="1014"/>
      <c r="D9" s="1014"/>
      <c r="F9" s="1030" t="str">
        <f>"3." &amp;mergeValue(A9)</f>
        <v>3.1</v>
      </c>
      <c r="G9" s="817" t="s">
        <v>495</v>
      </c>
      <c r="H9" s="1028"/>
      <c r="I9" s="818" t="s">
        <v>588</v>
      </c>
      <c r="J9" s="617"/>
      <c r="K9" s="1014"/>
      <c r="L9" s="1014"/>
      <c r="M9" s="1014"/>
      <c r="N9" s="1014"/>
      <c r="O9" s="1014"/>
      <c r="P9" s="1014"/>
      <c r="Q9" s="1014"/>
      <c r="R9" s="1014"/>
      <c r="S9" s="1014"/>
      <c r="T9" s="1014"/>
    </row>
    <row r="10" spans="1:20" s="1008" customFormat="1" ht="22.5">
      <c r="A10" s="1200"/>
      <c r="B10" s="1014"/>
      <c r="C10" s="1014"/>
      <c r="D10" s="1014"/>
      <c r="F10" s="1030" t="str">
        <f>"4."&amp;mergeValue(A10)</f>
        <v>4.1</v>
      </c>
      <c r="G10" s="817" t="s">
        <v>496</v>
      </c>
      <c r="H10" s="1032" t="s">
        <v>458</v>
      </c>
      <c r="I10" s="818"/>
      <c r="J10" s="617"/>
      <c r="K10" s="1014"/>
      <c r="L10" s="1014"/>
      <c r="M10" s="1014"/>
      <c r="N10" s="1014"/>
      <c r="O10" s="1014"/>
      <c r="P10" s="1014"/>
      <c r="Q10" s="1014"/>
      <c r="R10" s="1014"/>
      <c r="S10" s="1014"/>
      <c r="T10" s="1014"/>
    </row>
    <row r="11" spans="1:20" s="1008" customFormat="1" ht="18.75">
      <c r="A11" s="1200"/>
      <c r="B11" s="1200">
        <v>1</v>
      </c>
      <c r="C11" s="1024"/>
      <c r="D11" s="1024"/>
      <c r="F11" s="1030" t="str">
        <f>"4."&amp;mergeValue(A11) &amp;"."&amp;mergeValue(B11)</f>
        <v>4.1.1</v>
      </c>
      <c r="G11" s="832" t="s">
        <v>592</v>
      </c>
      <c r="H11" s="1028" t="str">
        <f>IF(region_name="","",region_name)</f>
        <v>Челябинская область</v>
      </c>
      <c r="I11" s="818" t="s">
        <v>499</v>
      </c>
      <c r="J11" s="617"/>
      <c r="K11" s="1014"/>
      <c r="L11" s="1014"/>
      <c r="M11" s="1014"/>
      <c r="N11" s="1014"/>
      <c r="O11" s="1014"/>
      <c r="P11" s="1014"/>
      <c r="Q11" s="1014"/>
      <c r="R11" s="1014"/>
      <c r="S11" s="1014"/>
      <c r="T11" s="1014"/>
    </row>
    <row r="12" spans="1:20" s="1008" customFormat="1" ht="22.5">
      <c r="A12" s="1200"/>
      <c r="B12" s="1200"/>
      <c r="C12" s="1200">
        <v>1</v>
      </c>
      <c r="D12" s="1024"/>
      <c r="F12" s="1030" t="str">
        <f>"4."&amp;mergeValue(A12) &amp;"."&amp;mergeValue(B12)&amp;"."&amp;mergeValue(C12)</f>
        <v>4.1.1.1</v>
      </c>
      <c r="G12" s="819" t="s">
        <v>497</v>
      </c>
      <c r="H12" s="1028"/>
      <c r="I12" s="818" t="s">
        <v>500</v>
      </c>
      <c r="J12" s="617"/>
      <c r="K12" s="1014"/>
      <c r="L12" s="1014"/>
      <c r="M12" s="1014"/>
      <c r="N12" s="1014"/>
      <c r="O12" s="1014"/>
      <c r="P12" s="1014"/>
      <c r="Q12" s="1014"/>
      <c r="R12" s="1014"/>
      <c r="S12" s="1014"/>
      <c r="T12" s="1014"/>
    </row>
    <row r="13" spans="1:20" s="1008" customFormat="1" ht="39" customHeight="1">
      <c r="A13" s="1200"/>
      <c r="B13" s="1200"/>
      <c r="C13" s="1200"/>
      <c r="D13" s="1024">
        <v>1</v>
      </c>
      <c r="F13" s="1030" t="str">
        <f>"4."&amp;mergeValue(A13) &amp;"."&amp;mergeValue(B13)&amp;"."&amp;mergeValue(C13)&amp;"."&amp;mergeValue(D13)</f>
        <v>4.1.1.1.1</v>
      </c>
      <c r="G13" s="820" t="s">
        <v>498</v>
      </c>
      <c r="H13" s="1028"/>
      <c r="I13" s="1201" t="s">
        <v>591</v>
      </c>
      <c r="J13" s="617"/>
      <c r="K13" s="1014"/>
      <c r="L13" s="1014"/>
      <c r="M13" s="1014"/>
      <c r="N13" s="1014"/>
      <c r="O13" s="1014"/>
      <c r="P13" s="1014"/>
      <c r="Q13" s="1014"/>
      <c r="R13" s="1014"/>
      <c r="S13" s="1014"/>
      <c r="T13" s="1014"/>
    </row>
    <row r="14" spans="1:20" s="1008" customFormat="1" ht="18.75">
      <c r="A14" s="1200"/>
      <c r="B14" s="1200"/>
      <c r="C14" s="1200"/>
      <c r="D14" s="1024"/>
      <c r="F14" s="821"/>
      <c r="G14" s="1002" t="s">
        <v>4</v>
      </c>
      <c r="H14" s="626"/>
      <c r="I14" s="1201"/>
      <c r="J14" s="617"/>
      <c r="K14" s="1014"/>
      <c r="L14" s="1014"/>
      <c r="M14" s="1014"/>
      <c r="N14" s="1014"/>
      <c r="O14" s="1014"/>
      <c r="P14" s="1014"/>
      <c r="Q14" s="1014"/>
      <c r="R14" s="1014"/>
      <c r="S14" s="1014"/>
      <c r="T14" s="1014"/>
    </row>
    <row r="15" spans="1:20" s="1008" customFormat="1" ht="18.75">
      <c r="A15" s="1200"/>
      <c r="B15" s="1200"/>
      <c r="C15" s="1024"/>
      <c r="D15" s="1024"/>
      <c r="F15" s="636"/>
      <c r="G15" s="579" t="s">
        <v>403</v>
      </c>
      <c r="H15" s="637"/>
      <c r="I15" s="638"/>
      <c r="J15" s="617"/>
      <c r="K15" s="1014"/>
      <c r="L15" s="1014"/>
      <c r="M15" s="1014"/>
      <c r="N15" s="1014"/>
      <c r="O15" s="1014"/>
      <c r="P15" s="1014"/>
      <c r="Q15" s="1014"/>
      <c r="R15" s="1014"/>
      <c r="S15" s="1014"/>
      <c r="T15" s="1014"/>
    </row>
    <row r="16" spans="1:20" s="1008" customFormat="1" ht="18.75">
      <c r="A16" s="1200"/>
      <c r="B16" s="1014"/>
      <c r="C16" s="1014"/>
      <c r="D16" s="1014"/>
      <c r="F16" s="821"/>
      <c r="G16" s="735" t="s">
        <v>506</v>
      </c>
      <c r="H16" s="822"/>
      <c r="I16" s="823"/>
      <c r="J16" s="617"/>
      <c r="K16" s="1014"/>
      <c r="L16" s="1014"/>
      <c r="M16" s="1014"/>
      <c r="N16" s="1014"/>
      <c r="O16" s="1014"/>
      <c r="P16" s="1014"/>
      <c r="Q16" s="1014"/>
      <c r="R16" s="1014"/>
      <c r="S16" s="1014"/>
      <c r="T16" s="1014"/>
    </row>
    <row r="17" spans="1:20" s="1008" customFormat="1" ht="18.75">
      <c r="A17" s="1014"/>
      <c r="B17" s="1014"/>
      <c r="C17" s="1014"/>
      <c r="D17" s="1014"/>
      <c r="F17" s="821"/>
      <c r="G17" s="738" t="s">
        <v>505</v>
      </c>
      <c r="H17" s="822"/>
      <c r="I17" s="823"/>
      <c r="J17" s="617"/>
      <c r="K17" s="1014"/>
      <c r="L17" s="1014"/>
      <c r="M17" s="1014"/>
      <c r="N17" s="1014"/>
      <c r="O17" s="1014"/>
      <c r="P17" s="1014"/>
      <c r="Q17" s="1014"/>
      <c r="R17" s="1014"/>
      <c r="S17" s="1014"/>
      <c r="T17" s="1014"/>
    </row>
    <row r="18" spans="1:20" s="774" customFormat="1" ht="3" customHeight="1">
      <c r="A18" s="775"/>
      <c r="B18" s="775"/>
      <c r="C18" s="775"/>
      <c r="D18" s="775"/>
      <c r="F18" s="627"/>
      <c r="G18" s="628"/>
      <c r="H18" s="629"/>
      <c r="I18" s="630"/>
      <c r="J18" s="775"/>
      <c r="K18" s="775"/>
      <c r="L18" s="775"/>
      <c r="M18" s="775"/>
      <c r="N18" s="775"/>
      <c r="O18" s="775"/>
      <c r="P18" s="775"/>
      <c r="Q18" s="775"/>
      <c r="R18" s="775"/>
      <c r="S18" s="775"/>
      <c r="T18" s="775"/>
    </row>
    <row r="19" spans="1:20" s="774" customFormat="1" ht="15" customHeight="1">
      <c r="A19" s="775"/>
      <c r="B19" s="775"/>
      <c r="C19" s="775"/>
      <c r="D19" s="775"/>
      <c r="F19" s="824"/>
      <c r="G19" s="1195" t="s">
        <v>593</v>
      </c>
      <c r="H19" s="1195"/>
      <c r="I19" s="985"/>
      <c r="J19" s="775"/>
      <c r="K19" s="775"/>
      <c r="L19" s="775"/>
      <c r="M19" s="775"/>
      <c r="N19" s="775"/>
      <c r="O19" s="775"/>
      <c r="P19" s="775"/>
      <c r="Q19" s="775"/>
      <c r="R19" s="775"/>
      <c r="S19" s="775"/>
      <c r="T19" s="775"/>
    </row>
  </sheetData>
  <sheetProtection algorithmName="SHA-512" hashValue="MvI25dC9+Ur2dIsHmjJHgGWKwN4ceNsMaSjzWB1mn1wXrChviVHtor1XeDhU9PSwiQIgOAt9iwASS3ozcPwNyQ==" saltValue="RMEg/aZyjIW7GZ9gwNEiG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1009" hidden="1" customWidth="1"/>
    <col min="7" max="8" width="9.140625" style="1015" hidden="1" customWidth="1"/>
    <col min="9" max="9" width="3.7109375" style="998" customWidth="1"/>
    <col min="10" max="11" width="3.7109375" style="811" customWidth="1"/>
    <col min="12" max="12" width="12.7109375" style="992" customWidth="1"/>
    <col min="13" max="13" width="44.7109375" style="992" customWidth="1"/>
    <col min="14" max="14" width="1.7109375" style="992" hidden="1" customWidth="1"/>
    <col min="15" max="15" width="29.7109375" style="992" hidden="1" customWidth="1"/>
    <col min="16" max="17" width="23.7109375" style="992" hidden="1" customWidth="1"/>
    <col min="18" max="18" width="11.7109375" style="992" customWidth="1"/>
    <col min="19" max="19" width="3.7109375" style="992" customWidth="1"/>
    <col min="20" max="20" width="11.7109375" style="992" customWidth="1"/>
    <col min="21" max="21" width="8.5703125" style="992" hidden="1" customWidth="1"/>
    <col min="22" max="22" width="4.7109375" style="992" customWidth="1"/>
    <col min="23" max="23" width="115.7109375" style="992" customWidth="1"/>
    <col min="24" max="25" width="10.5703125" style="1009"/>
    <col min="26" max="26" width="11.140625" style="1009" customWidth="1"/>
    <col min="27" max="34" width="10.5703125" style="1009"/>
    <col min="35" max="256" width="10.5703125" style="992"/>
    <col min="257" max="264" width="0" style="992" hidden="1" customWidth="1"/>
    <col min="265" max="265" width="3.7109375" style="992" customWidth="1"/>
    <col min="266" max="266" width="3.85546875" style="992" customWidth="1"/>
    <col min="267" max="267" width="3.7109375" style="992" customWidth="1"/>
    <col min="268" max="268" width="12.7109375" style="992" customWidth="1"/>
    <col min="269" max="269" width="52.7109375" style="992" customWidth="1"/>
    <col min="270" max="273" width="0" style="992" hidden="1" customWidth="1"/>
    <col min="274" max="274" width="12.28515625" style="992" customWidth="1"/>
    <col min="275" max="275" width="6.42578125" style="992" customWidth="1"/>
    <col min="276" max="276" width="12.28515625" style="992" customWidth="1"/>
    <col min="277" max="277" width="0" style="992" hidden="1" customWidth="1"/>
    <col min="278" max="278" width="3.7109375" style="992" customWidth="1"/>
    <col min="279" max="279" width="11.140625" style="992" bestFit="1" customWidth="1"/>
    <col min="280" max="281" width="10.5703125" style="992"/>
    <col min="282" max="282" width="11.140625" style="992" customWidth="1"/>
    <col min="283" max="512" width="10.5703125" style="992"/>
    <col min="513" max="520" width="0" style="992" hidden="1" customWidth="1"/>
    <col min="521" max="521" width="3.7109375" style="992" customWidth="1"/>
    <col min="522" max="522" width="3.85546875" style="992" customWidth="1"/>
    <col min="523" max="523" width="3.7109375" style="992" customWidth="1"/>
    <col min="524" max="524" width="12.7109375" style="992" customWidth="1"/>
    <col min="525" max="525" width="52.7109375" style="992" customWidth="1"/>
    <col min="526" max="529" width="0" style="992" hidden="1" customWidth="1"/>
    <col min="530" max="530" width="12.28515625" style="992" customWidth="1"/>
    <col min="531" max="531" width="6.42578125" style="992" customWidth="1"/>
    <col min="532" max="532" width="12.28515625" style="992" customWidth="1"/>
    <col min="533" max="533" width="0" style="992" hidden="1" customWidth="1"/>
    <col min="534" max="534" width="3.7109375" style="992" customWidth="1"/>
    <col min="535" max="535" width="11.140625" style="992" bestFit="1" customWidth="1"/>
    <col min="536" max="537" width="10.5703125" style="992"/>
    <col min="538" max="538" width="11.140625" style="992" customWidth="1"/>
    <col min="539" max="768" width="10.5703125" style="992"/>
    <col min="769" max="776" width="0" style="992" hidden="1" customWidth="1"/>
    <col min="777" max="777" width="3.7109375" style="992" customWidth="1"/>
    <col min="778" max="778" width="3.85546875" style="992" customWidth="1"/>
    <col min="779" max="779" width="3.7109375" style="992" customWidth="1"/>
    <col min="780" max="780" width="12.7109375" style="992" customWidth="1"/>
    <col min="781" max="781" width="52.7109375" style="992" customWidth="1"/>
    <col min="782" max="785" width="0" style="992" hidden="1" customWidth="1"/>
    <col min="786" max="786" width="12.28515625" style="992" customWidth="1"/>
    <col min="787" max="787" width="6.42578125" style="992" customWidth="1"/>
    <col min="788" max="788" width="12.28515625" style="992" customWidth="1"/>
    <col min="789" max="789" width="0" style="992" hidden="1" customWidth="1"/>
    <col min="790" max="790" width="3.7109375" style="992" customWidth="1"/>
    <col min="791" max="791" width="11.140625" style="992" bestFit="1" customWidth="1"/>
    <col min="792" max="793" width="10.5703125" style="992"/>
    <col min="794" max="794" width="11.140625" style="992" customWidth="1"/>
    <col min="795" max="1024" width="10.5703125" style="992"/>
    <col min="1025" max="1032" width="0" style="992" hidden="1" customWidth="1"/>
    <col min="1033" max="1033" width="3.7109375" style="992" customWidth="1"/>
    <col min="1034" max="1034" width="3.85546875" style="992" customWidth="1"/>
    <col min="1035" max="1035" width="3.7109375" style="992" customWidth="1"/>
    <col min="1036" max="1036" width="12.7109375" style="992" customWidth="1"/>
    <col min="1037" max="1037" width="52.7109375" style="992" customWidth="1"/>
    <col min="1038" max="1041" width="0" style="992" hidden="1" customWidth="1"/>
    <col min="1042" max="1042" width="12.28515625" style="992" customWidth="1"/>
    <col min="1043" max="1043" width="6.42578125" style="992" customWidth="1"/>
    <col min="1044" max="1044" width="12.28515625" style="992" customWidth="1"/>
    <col min="1045" max="1045" width="0" style="992" hidden="1" customWidth="1"/>
    <col min="1046" max="1046" width="3.7109375" style="992" customWidth="1"/>
    <col min="1047" max="1047" width="11.140625" style="992" bestFit="1" customWidth="1"/>
    <col min="1048" max="1049" width="10.5703125" style="992"/>
    <col min="1050" max="1050" width="11.140625" style="992" customWidth="1"/>
    <col min="1051" max="1280" width="10.5703125" style="992"/>
    <col min="1281" max="1288" width="0" style="992" hidden="1" customWidth="1"/>
    <col min="1289" max="1289" width="3.7109375" style="992" customWidth="1"/>
    <col min="1290" max="1290" width="3.85546875" style="992" customWidth="1"/>
    <col min="1291" max="1291" width="3.7109375" style="992" customWidth="1"/>
    <col min="1292" max="1292" width="12.7109375" style="992" customWidth="1"/>
    <col min="1293" max="1293" width="52.7109375" style="992" customWidth="1"/>
    <col min="1294" max="1297" width="0" style="992" hidden="1" customWidth="1"/>
    <col min="1298" max="1298" width="12.28515625" style="992" customWidth="1"/>
    <col min="1299" max="1299" width="6.42578125" style="992" customWidth="1"/>
    <col min="1300" max="1300" width="12.28515625" style="992" customWidth="1"/>
    <col min="1301" max="1301" width="0" style="992" hidden="1" customWidth="1"/>
    <col min="1302" max="1302" width="3.7109375" style="992" customWidth="1"/>
    <col min="1303" max="1303" width="11.140625" style="992" bestFit="1" customWidth="1"/>
    <col min="1304" max="1305" width="10.5703125" style="992"/>
    <col min="1306" max="1306" width="11.140625" style="992" customWidth="1"/>
    <col min="1307" max="1536" width="10.5703125" style="992"/>
    <col min="1537" max="1544" width="0" style="992" hidden="1" customWidth="1"/>
    <col min="1545" max="1545" width="3.7109375" style="992" customWidth="1"/>
    <col min="1546" max="1546" width="3.85546875" style="992" customWidth="1"/>
    <col min="1547" max="1547" width="3.7109375" style="992" customWidth="1"/>
    <col min="1548" max="1548" width="12.7109375" style="992" customWidth="1"/>
    <col min="1549" max="1549" width="52.7109375" style="992" customWidth="1"/>
    <col min="1550" max="1553" width="0" style="992" hidden="1" customWidth="1"/>
    <col min="1554" max="1554" width="12.28515625" style="992" customWidth="1"/>
    <col min="1555" max="1555" width="6.42578125" style="992" customWidth="1"/>
    <col min="1556" max="1556" width="12.28515625" style="992" customWidth="1"/>
    <col min="1557" max="1557" width="0" style="992" hidden="1" customWidth="1"/>
    <col min="1558" max="1558" width="3.7109375" style="992" customWidth="1"/>
    <col min="1559" max="1559" width="11.140625" style="992" bestFit="1" customWidth="1"/>
    <col min="1560" max="1561" width="10.5703125" style="992"/>
    <col min="1562" max="1562" width="11.140625" style="992" customWidth="1"/>
    <col min="1563" max="1792" width="10.5703125" style="992"/>
    <col min="1793" max="1800" width="0" style="992" hidden="1" customWidth="1"/>
    <col min="1801" max="1801" width="3.7109375" style="992" customWidth="1"/>
    <col min="1802" max="1802" width="3.85546875" style="992" customWidth="1"/>
    <col min="1803" max="1803" width="3.7109375" style="992" customWidth="1"/>
    <col min="1804" max="1804" width="12.7109375" style="992" customWidth="1"/>
    <col min="1805" max="1805" width="52.7109375" style="992" customWidth="1"/>
    <col min="1806" max="1809" width="0" style="992" hidden="1" customWidth="1"/>
    <col min="1810" max="1810" width="12.28515625" style="992" customWidth="1"/>
    <col min="1811" max="1811" width="6.42578125" style="992" customWidth="1"/>
    <col min="1812" max="1812" width="12.28515625" style="992" customWidth="1"/>
    <col min="1813" max="1813" width="0" style="992" hidden="1" customWidth="1"/>
    <col min="1814" max="1814" width="3.7109375" style="992" customWidth="1"/>
    <col min="1815" max="1815" width="11.140625" style="992" bestFit="1" customWidth="1"/>
    <col min="1816" max="1817" width="10.5703125" style="992"/>
    <col min="1818" max="1818" width="11.140625" style="992" customWidth="1"/>
    <col min="1819" max="2048" width="10.5703125" style="992"/>
    <col min="2049" max="2056" width="0" style="992" hidden="1" customWidth="1"/>
    <col min="2057" max="2057" width="3.7109375" style="992" customWidth="1"/>
    <col min="2058" max="2058" width="3.85546875" style="992" customWidth="1"/>
    <col min="2059" max="2059" width="3.7109375" style="992" customWidth="1"/>
    <col min="2060" max="2060" width="12.7109375" style="992" customWidth="1"/>
    <col min="2061" max="2061" width="52.7109375" style="992" customWidth="1"/>
    <col min="2062" max="2065" width="0" style="992" hidden="1" customWidth="1"/>
    <col min="2066" max="2066" width="12.28515625" style="992" customWidth="1"/>
    <col min="2067" max="2067" width="6.42578125" style="992" customWidth="1"/>
    <col min="2068" max="2068" width="12.28515625" style="992" customWidth="1"/>
    <col min="2069" max="2069" width="0" style="992" hidden="1" customWidth="1"/>
    <col min="2070" max="2070" width="3.7109375" style="992" customWidth="1"/>
    <col min="2071" max="2071" width="11.140625" style="992" bestFit="1" customWidth="1"/>
    <col min="2072" max="2073" width="10.5703125" style="992"/>
    <col min="2074" max="2074" width="11.140625" style="992" customWidth="1"/>
    <col min="2075" max="2304" width="10.5703125" style="992"/>
    <col min="2305" max="2312" width="0" style="992" hidden="1" customWidth="1"/>
    <col min="2313" max="2313" width="3.7109375" style="992" customWidth="1"/>
    <col min="2314" max="2314" width="3.85546875" style="992" customWidth="1"/>
    <col min="2315" max="2315" width="3.7109375" style="992" customWidth="1"/>
    <col min="2316" max="2316" width="12.7109375" style="992" customWidth="1"/>
    <col min="2317" max="2317" width="52.7109375" style="992" customWidth="1"/>
    <col min="2318" max="2321" width="0" style="992" hidden="1" customWidth="1"/>
    <col min="2322" max="2322" width="12.28515625" style="992" customWidth="1"/>
    <col min="2323" max="2323" width="6.42578125" style="992" customWidth="1"/>
    <col min="2324" max="2324" width="12.28515625" style="992" customWidth="1"/>
    <col min="2325" max="2325" width="0" style="992" hidden="1" customWidth="1"/>
    <col min="2326" max="2326" width="3.7109375" style="992" customWidth="1"/>
    <col min="2327" max="2327" width="11.140625" style="992" bestFit="1" customWidth="1"/>
    <col min="2328" max="2329" width="10.5703125" style="992"/>
    <col min="2330" max="2330" width="11.140625" style="992" customWidth="1"/>
    <col min="2331" max="2560" width="10.5703125" style="992"/>
    <col min="2561" max="2568" width="0" style="992" hidden="1" customWidth="1"/>
    <col min="2569" max="2569" width="3.7109375" style="992" customWidth="1"/>
    <col min="2570" max="2570" width="3.85546875" style="992" customWidth="1"/>
    <col min="2571" max="2571" width="3.7109375" style="992" customWidth="1"/>
    <col min="2572" max="2572" width="12.7109375" style="992" customWidth="1"/>
    <col min="2573" max="2573" width="52.7109375" style="992" customWidth="1"/>
    <col min="2574" max="2577" width="0" style="992" hidden="1" customWidth="1"/>
    <col min="2578" max="2578" width="12.28515625" style="992" customWidth="1"/>
    <col min="2579" max="2579" width="6.42578125" style="992" customWidth="1"/>
    <col min="2580" max="2580" width="12.28515625" style="992" customWidth="1"/>
    <col min="2581" max="2581" width="0" style="992" hidden="1" customWidth="1"/>
    <col min="2582" max="2582" width="3.7109375" style="992" customWidth="1"/>
    <col min="2583" max="2583" width="11.140625" style="992" bestFit="1" customWidth="1"/>
    <col min="2584" max="2585" width="10.5703125" style="992"/>
    <col min="2586" max="2586" width="11.140625" style="992" customWidth="1"/>
    <col min="2587" max="2816" width="10.5703125" style="992"/>
    <col min="2817" max="2824" width="0" style="992" hidden="1" customWidth="1"/>
    <col min="2825" max="2825" width="3.7109375" style="992" customWidth="1"/>
    <col min="2826" max="2826" width="3.85546875" style="992" customWidth="1"/>
    <col min="2827" max="2827" width="3.7109375" style="992" customWidth="1"/>
    <col min="2828" max="2828" width="12.7109375" style="992" customWidth="1"/>
    <col min="2829" max="2829" width="52.7109375" style="992" customWidth="1"/>
    <col min="2830" max="2833" width="0" style="992" hidden="1" customWidth="1"/>
    <col min="2834" max="2834" width="12.28515625" style="992" customWidth="1"/>
    <col min="2835" max="2835" width="6.42578125" style="992" customWidth="1"/>
    <col min="2836" max="2836" width="12.28515625" style="992" customWidth="1"/>
    <col min="2837" max="2837" width="0" style="992" hidden="1" customWidth="1"/>
    <col min="2838" max="2838" width="3.7109375" style="992" customWidth="1"/>
    <col min="2839" max="2839" width="11.140625" style="992" bestFit="1" customWidth="1"/>
    <col min="2840" max="2841" width="10.5703125" style="992"/>
    <col min="2842" max="2842" width="11.140625" style="992" customWidth="1"/>
    <col min="2843" max="3072" width="10.5703125" style="992"/>
    <col min="3073" max="3080" width="0" style="992" hidden="1" customWidth="1"/>
    <col min="3081" max="3081" width="3.7109375" style="992" customWidth="1"/>
    <col min="3082" max="3082" width="3.85546875" style="992" customWidth="1"/>
    <col min="3083" max="3083" width="3.7109375" style="992" customWidth="1"/>
    <col min="3084" max="3084" width="12.7109375" style="992" customWidth="1"/>
    <col min="3085" max="3085" width="52.7109375" style="992" customWidth="1"/>
    <col min="3086" max="3089" width="0" style="992" hidden="1" customWidth="1"/>
    <col min="3090" max="3090" width="12.28515625" style="992" customWidth="1"/>
    <col min="3091" max="3091" width="6.42578125" style="992" customWidth="1"/>
    <col min="3092" max="3092" width="12.28515625" style="992" customWidth="1"/>
    <col min="3093" max="3093" width="0" style="992" hidden="1" customWidth="1"/>
    <col min="3094" max="3094" width="3.7109375" style="992" customWidth="1"/>
    <col min="3095" max="3095" width="11.140625" style="992" bestFit="1" customWidth="1"/>
    <col min="3096" max="3097" width="10.5703125" style="992"/>
    <col min="3098" max="3098" width="11.140625" style="992" customWidth="1"/>
    <col min="3099" max="3328" width="10.5703125" style="992"/>
    <col min="3329" max="3336" width="0" style="992" hidden="1" customWidth="1"/>
    <col min="3337" max="3337" width="3.7109375" style="992" customWidth="1"/>
    <col min="3338" max="3338" width="3.85546875" style="992" customWidth="1"/>
    <col min="3339" max="3339" width="3.7109375" style="992" customWidth="1"/>
    <col min="3340" max="3340" width="12.7109375" style="992" customWidth="1"/>
    <col min="3341" max="3341" width="52.7109375" style="992" customWidth="1"/>
    <col min="3342" max="3345" width="0" style="992" hidden="1" customWidth="1"/>
    <col min="3346" max="3346" width="12.28515625" style="992" customWidth="1"/>
    <col min="3347" max="3347" width="6.42578125" style="992" customWidth="1"/>
    <col min="3348" max="3348" width="12.28515625" style="992" customWidth="1"/>
    <col min="3349" max="3349" width="0" style="992" hidden="1" customWidth="1"/>
    <col min="3350" max="3350" width="3.7109375" style="992" customWidth="1"/>
    <col min="3351" max="3351" width="11.140625" style="992" bestFit="1" customWidth="1"/>
    <col min="3352" max="3353" width="10.5703125" style="992"/>
    <col min="3354" max="3354" width="11.140625" style="992" customWidth="1"/>
    <col min="3355" max="3584" width="10.5703125" style="992"/>
    <col min="3585" max="3592" width="0" style="992" hidden="1" customWidth="1"/>
    <col min="3593" max="3593" width="3.7109375" style="992" customWidth="1"/>
    <col min="3594" max="3594" width="3.85546875" style="992" customWidth="1"/>
    <col min="3595" max="3595" width="3.7109375" style="992" customWidth="1"/>
    <col min="3596" max="3596" width="12.7109375" style="992" customWidth="1"/>
    <col min="3597" max="3597" width="52.7109375" style="992" customWidth="1"/>
    <col min="3598" max="3601" width="0" style="992" hidden="1" customWidth="1"/>
    <col min="3602" max="3602" width="12.28515625" style="992" customWidth="1"/>
    <col min="3603" max="3603" width="6.42578125" style="992" customWidth="1"/>
    <col min="3604" max="3604" width="12.28515625" style="992" customWidth="1"/>
    <col min="3605" max="3605" width="0" style="992" hidden="1" customWidth="1"/>
    <col min="3606" max="3606" width="3.7109375" style="992" customWidth="1"/>
    <col min="3607" max="3607" width="11.140625" style="992" bestFit="1" customWidth="1"/>
    <col min="3608" max="3609" width="10.5703125" style="992"/>
    <col min="3610" max="3610" width="11.140625" style="992" customWidth="1"/>
    <col min="3611" max="3840" width="10.5703125" style="992"/>
    <col min="3841" max="3848" width="0" style="992" hidden="1" customWidth="1"/>
    <col min="3849" max="3849" width="3.7109375" style="992" customWidth="1"/>
    <col min="3850" max="3850" width="3.85546875" style="992" customWidth="1"/>
    <col min="3851" max="3851" width="3.7109375" style="992" customWidth="1"/>
    <col min="3852" max="3852" width="12.7109375" style="992" customWidth="1"/>
    <col min="3853" max="3853" width="52.7109375" style="992" customWidth="1"/>
    <col min="3854" max="3857" width="0" style="992" hidden="1" customWidth="1"/>
    <col min="3858" max="3858" width="12.28515625" style="992" customWidth="1"/>
    <col min="3859" max="3859" width="6.42578125" style="992" customWidth="1"/>
    <col min="3860" max="3860" width="12.28515625" style="992" customWidth="1"/>
    <col min="3861" max="3861" width="0" style="992" hidden="1" customWidth="1"/>
    <col min="3862" max="3862" width="3.7109375" style="992" customWidth="1"/>
    <col min="3863" max="3863" width="11.140625" style="992" bestFit="1" customWidth="1"/>
    <col min="3864" max="3865" width="10.5703125" style="992"/>
    <col min="3866" max="3866" width="11.140625" style="992" customWidth="1"/>
    <col min="3867" max="4096" width="10.5703125" style="992"/>
    <col min="4097" max="4104" width="0" style="992" hidden="1" customWidth="1"/>
    <col min="4105" max="4105" width="3.7109375" style="992" customWidth="1"/>
    <col min="4106" max="4106" width="3.85546875" style="992" customWidth="1"/>
    <col min="4107" max="4107" width="3.7109375" style="992" customWidth="1"/>
    <col min="4108" max="4108" width="12.7109375" style="992" customWidth="1"/>
    <col min="4109" max="4109" width="52.7109375" style="992" customWidth="1"/>
    <col min="4110" max="4113" width="0" style="992" hidden="1" customWidth="1"/>
    <col min="4114" max="4114" width="12.28515625" style="992" customWidth="1"/>
    <col min="4115" max="4115" width="6.42578125" style="992" customWidth="1"/>
    <col min="4116" max="4116" width="12.28515625" style="992" customWidth="1"/>
    <col min="4117" max="4117" width="0" style="992" hidden="1" customWidth="1"/>
    <col min="4118" max="4118" width="3.7109375" style="992" customWidth="1"/>
    <col min="4119" max="4119" width="11.140625" style="992" bestFit="1" customWidth="1"/>
    <col min="4120" max="4121" width="10.5703125" style="992"/>
    <col min="4122" max="4122" width="11.140625" style="992" customWidth="1"/>
    <col min="4123" max="4352" width="10.5703125" style="992"/>
    <col min="4353" max="4360" width="0" style="992" hidden="1" customWidth="1"/>
    <col min="4361" max="4361" width="3.7109375" style="992" customWidth="1"/>
    <col min="4362" max="4362" width="3.85546875" style="992" customWidth="1"/>
    <col min="4363" max="4363" width="3.7109375" style="992" customWidth="1"/>
    <col min="4364" max="4364" width="12.7109375" style="992" customWidth="1"/>
    <col min="4365" max="4365" width="52.7109375" style="992" customWidth="1"/>
    <col min="4366" max="4369" width="0" style="992" hidden="1" customWidth="1"/>
    <col min="4370" max="4370" width="12.28515625" style="992" customWidth="1"/>
    <col min="4371" max="4371" width="6.42578125" style="992" customWidth="1"/>
    <col min="4372" max="4372" width="12.28515625" style="992" customWidth="1"/>
    <col min="4373" max="4373" width="0" style="992" hidden="1" customWidth="1"/>
    <col min="4374" max="4374" width="3.7109375" style="992" customWidth="1"/>
    <col min="4375" max="4375" width="11.140625" style="992" bestFit="1" customWidth="1"/>
    <col min="4376" max="4377" width="10.5703125" style="992"/>
    <col min="4378" max="4378" width="11.140625" style="992" customWidth="1"/>
    <col min="4379" max="4608" width="10.5703125" style="992"/>
    <col min="4609" max="4616" width="0" style="992" hidden="1" customWidth="1"/>
    <col min="4617" max="4617" width="3.7109375" style="992" customWidth="1"/>
    <col min="4618" max="4618" width="3.85546875" style="992" customWidth="1"/>
    <col min="4619" max="4619" width="3.7109375" style="992" customWidth="1"/>
    <col min="4620" max="4620" width="12.7109375" style="992" customWidth="1"/>
    <col min="4621" max="4621" width="52.7109375" style="992" customWidth="1"/>
    <col min="4622" max="4625" width="0" style="992" hidden="1" customWidth="1"/>
    <col min="4626" max="4626" width="12.28515625" style="992" customWidth="1"/>
    <col min="4627" max="4627" width="6.42578125" style="992" customWidth="1"/>
    <col min="4628" max="4628" width="12.28515625" style="992" customWidth="1"/>
    <col min="4629" max="4629" width="0" style="992" hidden="1" customWidth="1"/>
    <col min="4630" max="4630" width="3.7109375" style="992" customWidth="1"/>
    <col min="4631" max="4631" width="11.140625" style="992" bestFit="1" customWidth="1"/>
    <col min="4632" max="4633" width="10.5703125" style="992"/>
    <col min="4634" max="4634" width="11.140625" style="992" customWidth="1"/>
    <col min="4635" max="4864" width="10.5703125" style="992"/>
    <col min="4865" max="4872" width="0" style="992" hidden="1" customWidth="1"/>
    <col min="4873" max="4873" width="3.7109375" style="992" customWidth="1"/>
    <col min="4874" max="4874" width="3.85546875" style="992" customWidth="1"/>
    <col min="4875" max="4875" width="3.7109375" style="992" customWidth="1"/>
    <col min="4876" max="4876" width="12.7109375" style="992" customWidth="1"/>
    <col min="4877" max="4877" width="52.7109375" style="992" customWidth="1"/>
    <col min="4878" max="4881" width="0" style="992" hidden="1" customWidth="1"/>
    <col min="4882" max="4882" width="12.28515625" style="992" customWidth="1"/>
    <col min="4883" max="4883" width="6.42578125" style="992" customWidth="1"/>
    <col min="4884" max="4884" width="12.28515625" style="992" customWidth="1"/>
    <col min="4885" max="4885" width="0" style="992" hidden="1" customWidth="1"/>
    <col min="4886" max="4886" width="3.7109375" style="992" customWidth="1"/>
    <col min="4887" max="4887" width="11.140625" style="992" bestFit="1" customWidth="1"/>
    <col min="4888" max="4889" width="10.5703125" style="992"/>
    <col min="4890" max="4890" width="11.140625" style="992" customWidth="1"/>
    <col min="4891" max="5120" width="10.5703125" style="992"/>
    <col min="5121" max="5128" width="0" style="992" hidden="1" customWidth="1"/>
    <col min="5129" max="5129" width="3.7109375" style="992" customWidth="1"/>
    <col min="5130" max="5130" width="3.85546875" style="992" customWidth="1"/>
    <col min="5131" max="5131" width="3.7109375" style="992" customWidth="1"/>
    <col min="5132" max="5132" width="12.7109375" style="992" customWidth="1"/>
    <col min="5133" max="5133" width="52.7109375" style="992" customWidth="1"/>
    <col min="5134" max="5137" width="0" style="992" hidden="1" customWidth="1"/>
    <col min="5138" max="5138" width="12.28515625" style="992" customWidth="1"/>
    <col min="5139" max="5139" width="6.42578125" style="992" customWidth="1"/>
    <col min="5140" max="5140" width="12.28515625" style="992" customWidth="1"/>
    <col min="5141" max="5141" width="0" style="992" hidden="1" customWidth="1"/>
    <col min="5142" max="5142" width="3.7109375" style="992" customWidth="1"/>
    <col min="5143" max="5143" width="11.140625" style="992" bestFit="1" customWidth="1"/>
    <col min="5144" max="5145" width="10.5703125" style="992"/>
    <col min="5146" max="5146" width="11.140625" style="992" customWidth="1"/>
    <col min="5147" max="5376" width="10.5703125" style="992"/>
    <col min="5377" max="5384" width="0" style="992" hidden="1" customWidth="1"/>
    <col min="5385" max="5385" width="3.7109375" style="992" customWidth="1"/>
    <col min="5386" max="5386" width="3.85546875" style="992" customWidth="1"/>
    <col min="5387" max="5387" width="3.7109375" style="992" customWidth="1"/>
    <col min="5388" max="5388" width="12.7109375" style="992" customWidth="1"/>
    <col min="5389" max="5389" width="52.7109375" style="992" customWidth="1"/>
    <col min="5390" max="5393" width="0" style="992" hidden="1" customWidth="1"/>
    <col min="5394" max="5394" width="12.28515625" style="992" customWidth="1"/>
    <col min="5395" max="5395" width="6.42578125" style="992" customWidth="1"/>
    <col min="5396" max="5396" width="12.28515625" style="992" customWidth="1"/>
    <col min="5397" max="5397" width="0" style="992" hidden="1" customWidth="1"/>
    <col min="5398" max="5398" width="3.7109375" style="992" customWidth="1"/>
    <col min="5399" max="5399" width="11.140625" style="992" bestFit="1" customWidth="1"/>
    <col min="5400" max="5401" width="10.5703125" style="992"/>
    <col min="5402" max="5402" width="11.140625" style="992" customWidth="1"/>
    <col min="5403" max="5632" width="10.5703125" style="992"/>
    <col min="5633" max="5640" width="0" style="992" hidden="1" customWidth="1"/>
    <col min="5641" max="5641" width="3.7109375" style="992" customWidth="1"/>
    <col min="5642" max="5642" width="3.85546875" style="992" customWidth="1"/>
    <col min="5643" max="5643" width="3.7109375" style="992" customWidth="1"/>
    <col min="5644" max="5644" width="12.7109375" style="992" customWidth="1"/>
    <col min="5645" max="5645" width="52.7109375" style="992" customWidth="1"/>
    <col min="5646" max="5649" width="0" style="992" hidden="1" customWidth="1"/>
    <col min="5650" max="5650" width="12.28515625" style="992" customWidth="1"/>
    <col min="5651" max="5651" width="6.42578125" style="992" customWidth="1"/>
    <col min="5652" max="5652" width="12.28515625" style="992" customWidth="1"/>
    <col min="5653" max="5653" width="0" style="992" hidden="1" customWidth="1"/>
    <col min="5654" max="5654" width="3.7109375" style="992" customWidth="1"/>
    <col min="5655" max="5655" width="11.140625" style="992" bestFit="1" customWidth="1"/>
    <col min="5656" max="5657" width="10.5703125" style="992"/>
    <col min="5658" max="5658" width="11.140625" style="992" customWidth="1"/>
    <col min="5659" max="5888" width="10.5703125" style="992"/>
    <col min="5889" max="5896" width="0" style="992" hidden="1" customWidth="1"/>
    <col min="5897" max="5897" width="3.7109375" style="992" customWidth="1"/>
    <col min="5898" max="5898" width="3.85546875" style="992" customWidth="1"/>
    <col min="5899" max="5899" width="3.7109375" style="992" customWidth="1"/>
    <col min="5900" max="5900" width="12.7109375" style="992" customWidth="1"/>
    <col min="5901" max="5901" width="52.7109375" style="992" customWidth="1"/>
    <col min="5902" max="5905" width="0" style="992" hidden="1" customWidth="1"/>
    <col min="5906" max="5906" width="12.28515625" style="992" customWidth="1"/>
    <col min="5907" max="5907" width="6.42578125" style="992" customWidth="1"/>
    <col min="5908" max="5908" width="12.28515625" style="992" customWidth="1"/>
    <col min="5909" max="5909" width="0" style="992" hidden="1" customWidth="1"/>
    <col min="5910" max="5910" width="3.7109375" style="992" customWidth="1"/>
    <col min="5911" max="5911" width="11.140625" style="992" bestFit="1" customWidth="1"/>
    <col min="5912" max="5913" width="10.5703125" style="992"/>
    <col min="5914" max="5914" width="11.140625" style="992" customWidth="1"/>
    <col min="5915" max="6144" width="10.5703125" style="992"/>
    <col min="6145" max="6152" width="0" style="992" hidden="1" customWidth="1"/>
    <col min="6153" max="6153" width="3.7109375" style="992" customWidth="1"/>
    <col min="6154" max="6154" width="3.85546875" style="992" customWidth="1"/>
    <col min="6155" max="6155" width="3.7109375" style="992" customWidth="1"/>
    <col min="6156" max="6156" width="12.7109375" style="992" customWidth="1"/>
    <col min="6157" max="6157" width="52.7109375" style="992" customWidth="1"/>
    <col min="6158" max="6161" width="0" style="992" hidden="1" customWidth="1"/>
    <col min="6162" max="6162" width="12.28515625" style="992" customWidth="1"/>
    <col min="6163" max="6163" width="6.42578125" style="992" customWidth="1"/>
    <col min="6164" max="6164" width="12.28515625" style="992" customWidth="1"/>
    <col min="6165" max="6165" width="0" style="992" hidden="1" customWidth="1"/>
    <col min="6166" max="6166" width="3.7109375" style="992" customWidth="1"/>
    <col min="6167" max="6167" width="11.140625" style="992" bestFit="1" customWidth="1"/>
    <col min="6168" max="6169" width="10.5703125" style="992"/>
    <col min="6170" max="6170" width="11.140625" style="992" customWidth="1"/>
    <col min="6171" max="6400" width="10.5703125" style="992"/>
    <col min="6401" max="6408" width="0" style="992" hidden="1" customWidth="1"/>
    <col min="6409" max="6409" width="3.7109375" style="992" customWidth="1"/>
    <col min="6410" max="6410" width="3.85546875" style="992" customWidth="1"/>
    <col min="6411" max="6411" width="3.7109375" style="992" customWidth="1"/>
    <col min="6412" max="6412" width="12.7109375" style="992" customWidth="1"/>
    <col min="6413" max="6413" width="52.7109375" style="992" customWidth="1"/>
    <col min="6414" max="6417" width="0" style="992" hidden="1" customWidth="1"/>
    <col min="6418" max="6418" width="12.28515625" style="992" customWidth="1"/>
    <col min="6419" max="6419" width="6.42578125" style="992" customWidth="1"/>
    <col min="6420" max="6420" width="12.28515625" style="992" customWidth="1"/>
    <col min="6421" max="6421" width="0" style="992" hidden="1" customWidth="1"/>
    <col min="6422" max="6422" width="3.7109375" style="992" customWidth="1"/>
    <col min="6423" max="6423" width="11.140625" style="992" bestFit="1" customWidth="1"/>
    <col min="6424" max="6425" width="10.5703125" style="992"/>
    <col min="6426" max="6426" width="11.140625" style="992" customWidth="1"/>
    <col min="6427" max="6656" width="10.5703125" style="992"/>
    <col min="6657" max="6664" width="0" style="992" hidden="1" customWidth="1"/>
    <col min="6665" max="6665" width="3.7109375" style="992" customWidth="1"/>
    <col min="6666" max="6666" width="3.85546875" style="992" customWidth="1"/>
    <col min="6667" max="6667" width="3.7109375" style="992" customWidth="1"/>
    <col min="6668" max="6668" width="12.7109375" style="992" customWidth="1"/>
    <col min="6669" max="6669" width="52.7109375" style="992" customWidth="1"/>
    <col min="6670" max="6673" width="0" style="992" hidden="1" customWidth="1"/>
    <col min="6674" max="6674" width="12.28515625" style="992" customWidth="1"/>
    <col min="6675" max="6675" width="6.42578125" style="992" customWidth="1"/>
    <col min="6676" max="6676" width="12.28515625" style="992" customWidth="1"/>
    <col min="6677" max="6677" width="0" style="992" hidden="1" customWidth="1"/>
    <col min="6678" max="6678" width="3.7109375" style="992" customWidth="1"/>
    <col min="6679" max="6679" width="11.140625" style="992" bestFit="1" customWidth="1"/>
    <col min="6680" max="6681" width="10.5703125" style="992"/>
    <col min="6682" max="6682" width="11.140625" style="992" customWidth="1"/>
    <col min="6683" max="6912" width="10.5703125" style="992"/>
    <col min="6913" max="6920" width="0" style="992" hidden="1" customWidth="1"/>
    <col min="6921" max="6921" width="3.7109375" style="992" customWidth="1"/>
    <col min="6922" max="6922" width="3.85546875" style="992" customWidth="1"/>
    <col min="6923" max="6923" width="3.7109375" style="992" customWidth="1"/>
    <col min="6924" max="6924" width="12.7109375" style="992" customWidth="1"/>
    <col min="6925" max="6925" width="52.7109375" style="992" customWidth="1"/>
    <col min="6926" max="6929" width="0" style="992" hidden="1" customWidth="1"/>
    <col min="6930" max="6930" width="12.28515625" style="992" customWidth="1"/>
    <col min="6931" max="6931" width="6.42578125" style="992" customWidth="1"/>
    <col min="6932" max="6932" width="12.28515625" style="992" customWidth="1"/>
    <col min="6933" max="6933" width="0" style="992" hidden="1" customWidth="1"/>
    <col min="6934" max="6934" width="3.7109375" style="992" customWidth="1"/>
    <col min="6935" max="6935" width="11.140625" style="992" bestFit="1" customWidth="1"/>
    <col min="6936" max="6937" width="10.5703125" style="992"/>
    <col min="6938" max="6938" width="11.140625" style="992" customWidth="1"/>
    <col min="6939" max="7168" width="10.5703125" style="992"/>
    <col min="7169" max="7176" width="0" style="992" hidden="1" customWidth="1"/>
    <col min="7177" max="7177" width="3.7109375" style="992" customWidth="1"/>
    <col min="7178" max="7178" width="3.85546875" style="992" customWidth="1"/>
    <col min="7179" max="7179" width="3.7109375" style="992" customWidth="1"/>
    <col min="7180" max="7180" width="12.7109375" style="992" customWidth="1"/>
    <col min="7181" max="7181" width="52.7109375" style="992" customWidth="1"/>
    <col min="7182" max="7185" width="0" style="992" hidden="1" customWidth="1"/>
    <col min="7186" max="7186" width="12.28515625" style="992" customWidth="1"/>
    <col min="7187" max="7187" width="6.42578125" style="992" customWidth="1"/>
    <col min="7188" max="7188" width="12.28515625" style="992" customWidth="1"/>
    <col min="7189" max="7189" width="0" style="992" hidden="1" customWidth="1"/>
    <col min="7190" max="7190" width="3.7109375" style="992" customWidth="1"/>
    <col min="7191" max="7191" width="11.140625" style="992" bestFit="1" customWidth="1"/>
    <col min="7192" max="7193" width="10.5703125" style="992"/>
    <col min="7194" max="7194" width="11.140625" style="992" customWidth="1"/>
    <col min="7195" max="7424" width="10.5703125" style="992"/>
    <col min="7425" max="7432" width="0" style="992" hidden="1" customWidth="1"/>
    <col min="7433" max="7433" width="3.7109375" style="992" customWidth="1"/>
    <col min="7434" max="7434" width="3.85546875" style="992" customWidth="1"/>
    <col min="7435" max="7435" width="3.7109375" style="992" customWidth="1"/>
    <col min="7436" max="7436" width="12.7109375" style="992" customWidth="1"/>
    <col min="7437" max="7437" width="52.7109375" style="992" customWidth="1"/>
    <col min="7438" max="7441" width="0" style="992" hidden="1" customWidth="1"/>
    <col min="7442" max="7442" width="12.28515625" style="992" customWidth="1"/>
    <col min="7443" max="7443" width="6.42578125" style="992" customWidth="1"/>
    <col min="7444" max="7444" width="12.28515625" style="992" customWidth="1"/>
    <col min="7445" max="7445" width="0" style="992" hidden="1" customWidth="1"/>
    <col min="7446" max="7446" width="3.7109375" style="992" customWidth="1"/>
    <col min="7447" max="7447" width="11.140625" style="992" bestFit="1" customWidth="1"/>
    <col min="7448" max="7449" width="10.5703125" style="992"/>
    <col min="7450" max="7450" width="11.140625" style="992" customWidth="1"/>
    <col min="7451" max="7680" width="10.5703125" style="992"/>
    <col min="7681" max="7688" width="0" style="992" hidden="1" customWidth="1"/>
    <col min="7689" max="7689" width="3.7109375" style="992" customWidth="1"/>
    <col min="7690" max="7690" width="3.85546875" style="992" customWidth="1"/>
    <col min="7691" max="7691" width="3.7109375" style="992" customWidth="1"/>
    <col min="7692" max="7692" width="12.7109375" style="992" customWidth="1"/>
    <col min="7693" max="7693" width="52.7109375" style="992" customWidth="1"/>
    <col min="7694" max="7697" width="0" style="992" hidden="1" customWidth="1"/>
    <col min="7698" max="7698" width="12.28515625" style="992" customWidth="1"/>
    <col min="7699" max="7699" width="6.42578125" style="992" customWidth="1"/>
    <col min="7700" max="7700" width="12.28515625" style="992" customWidth="1"/>
    <col min="7701" max="7701" width="0" style="992" hidden="1" customWidth="1"/>
    <col min="7702" max="7702" width="3.7109375" style="992" customWidth="1"/>
    <col min="7703" max="7703" width="11.140625" style="992" bestFit="1" customWidth="1"/>
    <col min="7704" max="7705" width="10.5703125" style="992"/>
    <col min="7706" max="7706" width="11.140625" style="992" customWidth="1"/>
    <col min="7707" max="7936" width="10.5703125" style="992"/>
    <col min="7937" max="7944" width="0" style="992" hidden="1" customWidth="1"/>
    <col min="7945" max="7945" width="3.7109375" style="992" customWidth="1"/>
    <col min="7946" max="7946" width="3.85546875" style="992" customWidth="1"/>
    <col min="7947" max="7947" width="3.7109375" style="992" customWidth="1"/>
    <col min="7948" max="7948" width="12.7109375" style="992" customWidth="1"/>
    <col min="7949" max="7949" width="52.7109375" style="992" customWidth="1"/>
    <col min="7950" max="7953" width="0" style="992" hidden="1" customWidth="1"/>
    <col min="7954" max="7954" width="12.28515625" style="992" customWidth="1"/>
    <col min="7955" max="7955" width="6.42578125" style="992" customWidth="1"/>
    <col min="7956" max="7956" width="12.28515625" style="992" customWidth="1"/>
    <col min="7957" max="7957" width="0" style="992" hidden="1" customWidth="1"/>
    <col min="7958" max="7958" width="3.7109375" style="992" customWidth="1"/>
    <col min="7959" max="7959" width="11.140625" style="992" bestFit="1" customWidth="1"/>
    <col min="7960" max="7961" width="10.5703125" style="992"/>
    <col min="7962" max="7962" width="11.140625" style="992" customWidth="1"/>
    <col min="7963" max="8192" width="10.5703125" style="992"/>
    <col min="8193" max="8200" width="0" style="992" hidden="1" customWidth="1"/>
    <col min="8201" max="8201" width="3.7109375" style="992" customWidth="1"/>
    <col min="8202" max="8202" width="3.85546875" style="992" customWidth="1"/>
    <col min="8203" max="8203" width="3.7109375" style="992" customWidth="1"/>
    <col min="8204" max="8204" width="12.7109375" style="992" customWidth="1"/>
    <col min="8205" max="8205" width="52.7109375" style="992" customWidth="1"/>
    <col min="8206" max="8209" width="0" style="992" hidden="1" customWidth="1"/>
    <col min="8210" max="8210" width="12.28515625" style="992" customWidth="1"/>
    <col min="8211" max="8211" width="6.42578125" style="992" customWidth="1"/>
    <col min="8212" max="8212" width="12.28515625" style="992" customWidth="1"/>
    <col min="8213" max="8213" width="0" style="992" hidden="1" customWidth="1"/>
    <col min="8214" max="8214" width="3.7109375" style="992" customWidth="1"/>
    <col min="8215" max="8215" width="11.140625" style="992" bestFit="1" customWidth="1"/>
    <col min="8216" max="8217" width="10.5703125" style="992"/>
    <col min="8218" max="8218" width="11.140625" style="992" customWidth="1"/>
    <col min="8219" max="8448" width="10.5703125" style="992"/>
    <col min="8449" max="8456" width="0" style="992" hidden="1" customWidth="1"/>
    <col min="8457" max="8457" width="3.7109375" style="992" customWidth="1"/>
    <col min="8458" max="8458" width="3.85546875" style="992" customWidth="1"/>
    <col min="8459" max="8459" width="3.7109375" style="992" customWidth="1"/>
    <col min="8460" max="8460" width="12.7109375" style="992" customWidth="1"/>
    <col min="8461" max="8461" width="52.7109375" style="992" customWidth="1"/>
    <col min="8462" max="8465" width="0" style="992" hidden="1" customWidth="1"/>
    <col min="8466" max="8466" width="12.28515625" style="992" customWidth="1"/>
    <col min="8467" max="8467" width="6.42578125" style="992" customWidth="1"/>
    <col min="8468" max="8468" width="12.28515625" style="992" customWidth="1"/>
    <col min="8469" max="8469" width="0" style="992" hidden="1" customWidth="1"/>
    <col min="8470" max="8470" width="3.7109375" style="992" customWidth="1"/>
    <col min="8471" max="8471" width="11.140625" style="992" bestFit="1" customWidth="1"/>
    <col min="8472" max="8473" width="10.5703125" style="992"/>
    <col min="8474" max="8474" width="11.140625" style="992" customWidth="1"/>
    <col min="8475" max="8704" width="10.5703125" style="992"/>
    <col min="8705" max="8712" width="0" style="992" hidden="1" customWidth="1"/>
    <col min="8713" max="8713" width="3.7109375" style="992" customWidth="1"/>
    <col min="8714" max="8714" width="3.85546875" style="992" customWidth="1"/>
    <col min="8715" max="8715" width="3.7109375" style="992" customWidth="1"/>
    <col min="8716" max="8716" width="12.7109375" style="992" customWidth="1"/>
    <col min="8717" max="8717" width="52.7109375" style="992" customWidth="1"/>
    <col min="8718" max="8721" width="0" style="992" hidden="1" customWidth="1"/>
    <col min="8722" max="8722" width="12.28515625" style="992" customWidth="1"/>
    <col min="8723" max="8723" width="6.42578125" style="992" customWidth="1"/>
    <col min="8724" max="8724" width="12.28515625" style="992" customWidth="1"/>
    <col min="8725" max="8725" width="0" style="992" hidden="1" customWidth="1"/>
    <col min="8726" max="8726" width="3.7109375" style="992" customWidth="1"/>
    <col min="8727" max="8727" width="11.140625" style="992" bestFit="1" customWidth="1"/>
    <col min="8728" max="8729" width="10.5703125" style="992"/>
    <col min="8730" max="8730" width="11.140625" style="992" customWidth="1"/>
    <col min="8731" max="8960" width="10.5703125" style="992"/>
    <col min="8961" max="8968" width="0" style="992" hidden="1" customWidth="1"/>
    <col min="8969" max="8969" width="3.7109375" style="992" customWidth="1"/>
    <col min="8970" max="8970" width="3.85546875" style="992" customWidth="1"/>
    <col min="8971" max="8971" width="3.7109375" style="992" customWidth="1"/>
    <col min="8972" max="8972" width="12.7109375" style="992" customWidth="1"/>
    <col min="8973" max="8973" width="52.7109375" style="992" customWidth="1"/>
    <col min="8974" max="8977" width="0" style="992" hidden="1" customWidth="1"/>
    <col min="8978" max="8978" width="12.28515625" style="992" customWidth="1"/>
    <col min="8979" max="8979" width="6.42578125" style="992" customWidth="1"/>
    <col min="8980" max="8980" width="12.28515625" style="992" customWidth="1"/>
    <col min="8981" max="8981" width="0" style="992" hidden="1" customWidth="1"/>
    <col min="8982" max="8982" width="3.7109375" style="992" customWidth="1"/>
    <col min="8983" max="8983" width="11.140625" style="992" bestFit="1" customWidth="1"/>
    <col min="8984" max="8985" width="10.5703125" style="992"/>
    <col min="8986" max="8986" width="11.140625" style="992" customWidth="1"/>
    <col min="8987" max="9216" width="10.5703125" style="992"/>
    <col min="9217" max="9224" width="0" style="992" hidden="1" customWidth="1"/>
    <col min="9225" max="9225" width="3.7109375" style="992" customWidth="1"/>
    <col min="9226" max="9226" width="3.85546875" style="992" customWidth="1"/>
    <col min="9227" max="9227" width="3.7109375" style="992" customWidth="1"/>
    <col min="9228" max="9228" width="12.7109375" style="992" customWidth="1"/>
    <col min="9229" max="9229" width="52.7109375" style="992" customWidth="1"/>
    <col min="9230" max="9233" width="0" style="992" hidden="1" customWidth="1"/>
    <col min="9234" max="9234" width="12.28515625" style="992" customWidth="1"/>
    <col min="9235" max="9235" width="6.42578125" style="992" customWidth="1"/>
    <col min="9236" max="9236" width="12.28515625" style="992" customWidth="1"/>
    <col min="9237" max="9237" width="0" style="992" hidden="1" customWidth="1"/>
    <col min="9238" max="9238" width="3.7109375" style="992" customWidth="1"/>
    <col min="9239" max="9239" width="11.140625" style="992" bestFit="1" customWidth="1"/>
    <col min="9240" max="9241" width="10.5703125" style="992"/>
    <col min="9242" max="9242" width="11.140625" style="992" customWidth="1"/>
    <col min="9243" max="9472" width="10.5703125" style="992"/>
    <col min="9473" max="9480" width="0" style="992" hidden="1" customWidth="1"/>
    <col min="9481" max="9481" width="3.7109375" style="992" customWidth="1"/>
    <col min="9482" max="9482" width="3.85546875" style="992" customWidth="1"/>
    <col min="9483" max="9483" width="3.7109375" style="992" customWidth="1"/>
    <col min="9484" max="9484" width="12.7109375" style="992" customWidth="1"/>
    <col min="9485" max="9485" width="52.7109375" style="992" customWidth="1"/>
    <col min="9486" max="9489" width="0" style="992" hidden="1" customWidth="1"/>
    <col min="9490" max="9490" width="12.28515625" style="992" customWidth="1"/>
    <col min="9491" max="9491" width="6.42578125" style="992" customWidth="1"/>
    <col min="9492" max="9492" width="12.28515625" style="992" customWidth="1"/>
    <col min="9493" max="9493" width="0" style="992" hidden="1" customWidth="1"/>
    <col min="9494" max="9494" width="3.7109375" style="992" customWidth="1"/>
    <col min="9495" max="9495" width="11.140625" style="992" bestFit="1" customWidth="1"/>
    <col min="9496" max="9497" width="10.5703125" style="992"/>
    <col min="9498" max="9498" width="11.140625" style="992" customWidth="1"/>
    <col min="9499" max="9728" width="10.5703125" style="992"/>
    <col min="9729" max="9736" width="0" style="992" hidden="1" customWidth="1"/>
    <col min="9737" max="9737" width="3.7109375" style="992" customWidth="1"/>
    <col min="9738" max="9738" width="3.85546875" style="992" customWidth="1"/>
    <col min="9739" max="9739" width="3.7109375" style="992" customWidth="1"/>
    <col min="9740" max="9740" width="12.7109375" style="992" customWidth="1"/>
    <col min="9741" max="9741" width="52.7109375" style="992" customWidth="1"/>
    <col min="9742" max="9745" width="0" style="992" hidden="1" customWidth="1"/>
    <col min="9746" max="9746" width="12.28515625" style="992" customWidth="1"/>
    <col min="9747" max="9747" width="6.42578125" style="992" customWidth="1"/>
    <col min="9748" max="9748" width="12.28515625" style="992" customWidth="1"/>
    <col min="9749" max="9749" width="0" style="992" hidden="1" customWidth="1"/>
    <col min="9750" max="9750" width="3.7109375" style="992" customWidth="1"/>
    <col min="9751" max="9751" width="11.140625" style="992" bestFit="1" customWidth="1"/>
    <col min="9752" max="9753" width="10.5703125" style="992"/>
    <col min="9754" max="9754" width="11.140625" style="992" customWidth="1"/>
    <col min="9755" max="9984" width="10.5703125" style="992"/>
    <col min="9985" max="9992" width="0" style="992" hidden="1" customWidth="1"/>
    <col min="9993" max="9993" width="3.7109375" style="992" customWidth="1"/>
    <col min="9994" max="9994" width="3.85546875" style="992" customWidth="1"/>
    <col min="9995" max="9995" width="3.7109375" style="992" customWidth="1"/>
    <col min="9996" max="9996" width="12.7109375" style="992" customWidth="1"/>
    <col min="9997" max="9997" width="52.7109375" style="992" customWidth="1"/>
    <col min="9998" max="10001" width="0" style="992" hidden="1" customWidth="1"/>
    <col min="10002" max="10002" width="12.28515625" style="992" customWidth="1"/>
    <col min="10003" max="10003" width="6.42578125" style="992" customWidth="1"/>
    <col min="10004" max="10004" width="12.28515625" style="992" customWidth="1"/>
    <col min="10005" max="10005" width="0" style="992" hidden="1" customWidth="1"/>
    <col min="10006" max="10006" width="3.7109375" style="992" customWidth="1"/>
    <col min="10007" max="10007" width="11.140625" style="992" bestFit="1" customWidth="1"/>
    <col min="10008" max="10009" width="10.5703125" style="992"/>
    <col min="10010" max="10010" width="11.140625" style="992" customWidth="1"/>
    <col min="10011" max="10240" width="10.5703125" style="992"/>
    <col min="10241" max="10248" width="0" style="992" hidden="1" customWidth="1"/>
    <col min="10249" max="10249" width="3.7109375" style="992" customWidth="1"/>
    <col min="10250" max="10250" width="3.85546875" style="992" customWidth="1"/>
    <col min="10251" max="10251" width="3.7109375" style="992" customWidth="1"/>
    <col min="10252" max="10252" width="12.7109375" style="992" customWidth="1"/>
    <col min="10253" max="10253" width="52.7109375" style="992" customWidth="1"/>
    <col min="10254" max="10257" width="0" style="992" hidden="1" customWidth="1"/>
    <col min="10258" max="10258" width="12.28515625" style="992" customWidth="1"/>
    <col min="10259" max="10259" width="6.42578125" style="992" customWidth="1"/>
    <col min="10260" max="10260" width="12.28515625" style="992" customWidth="1"/>
    <col min="10261" max="10261" width="0" style="992" hidden="1" customWidth="1"/>
    <col min="10262" max="10262" width="3.7109375" style="992" customWidth="1"/>
    <col min="10263" max="10263" width="11.140625" style="992" bestFit="1" customWidth="1"/>
    <col min="10264" max="10265" width="10.5703125" style="992"/>
    <col min="10266" max="10266" width="11.140625" style="992" customWidth="1"/>
    <col min="10267" max="10496" width="10.5703125" style="992"/>
    <col min="10497" max="10504" width="0" style="992" hidden="1" customWidth="1"/>
    <col min="10505" max="10505" width="3.7109375" style="992" customWidth="1"/>
    <col min="10506" max="10506" width="3.85546875" style="992" customWidth="1"/>
    <col min="10507" max="10507" width="3.7109375" style="992" customWidth="1"/>
    <col min="10508" max="10508" width="12.7109375" style="992" customWidth="1"/>
    <col min="10509" max="10509" width="52.7109375" style="992" customWidth="1"/>
    <col min="10510" max="10513" width="0" style="992" hidden="1" customWidth="1"/>
    <col min="10514" max="10514" width="12.28515625" style="992" customWidth="1"/>
    <col min="10515" max="10515" width="6.42578125" style="992" customWidth="1"/>
    <col min="10516" max="10516" width="12.28515625" style="992" customWidth="1"/>
    <col min="10517" max="10517" width="0" style="992" hidden="1" customWidth="1"/>
    <col min="10518" max="10518" width="3.7109375" style="992" customWidth="1"/>
    <col min="10519" max="10519" width="11.140625" style="992" bestFit="1" customWidth="1"/>
    <col min="10520" max="10521" width="10.5703125" style="992"/>
    <col min="10522" max="10522" width="11.140625" style="992" customWidth="1"/>
    <col min="10523" max="10752" width="10.5703125" style="992"/>
    <col min="10753" max="10760" width="0" style="992" hidden="1" customWidth="1"/>
    <col min="10761" max="10761" width="3.7109375" style="992" customWidth="1"/>
    <col min="10762" max="10762" width="3.85546875" style="992" customWidth="1"/>
    <col min="10763" max="10763" width="3.7109375" style="992" customWidth="1"/>
    <col min="10764" max="10764" width="12.7109375" style="992" customWidth="1"/>
    <col min="10765" max="10765" width="52.7109375" style="992" customWidth="1"/>
    <col min="10766" max="10769" width="0" style="992" hidden="1" customWidth="1"/>
    <col min="10770" max="10770" width="12.28515625" style="992" customWidth="1"/>
    <col min="10771" max="10771" width="6.42578125" style="992" customWidth="1"/>
    <col min="10772" max="10772" width="12.28515625" style="992" customWidth="1"/>
    <col min="10773" max="10773" width="0" style="992" hidden="1" customWidth="1"/>
    <col min="10774" max="10774" width="3.7109375" style="992" customWidth="1"/>
    <col min="10775" max="10775" width="11.140625" style="992" bestFit="1" customWidth="1"/>
    <col min="10776" max="10777" width="10.5703125" style="992"/>
    <col min="10778" max="10778" width="11.140625" style="992" customWidth="1"/>
    <col min="10779" max="11008" width="10.5703125" style="992"/>
    <col min="11009" max="11016" width="0" style="992" hidden="1" customWidth="1"/>
    <col min="11017" max="11017" width="3.7109375" style="992" customWidth="1"/>
    <col min="11018" max="11018" width="3.85546875" style="992" customWidth="1"/>
    <col min="11019" max="11019" width="3.7109375" style="992" customWidth="1"/>
    <col min="11020" max="11020" width="12.7109375" style="992" customWidth="1"/>
    <col min="11021" max="11021" width="52.7109375" style="992" customWidth="1"/>
    <col min="11022" max="11025" width="0" style="992" hidden="1" customWidth="1"/>
    <col min="11026" max="11026" width="12.28515625" style="992" customWidth="1"/>
    <col min="11027" max="11027" width="6.42578125" style="992" customWidth="1"/>
    <col min="11028" max="11028" width="12.28515625" style="992" customWidth="1"/>
    <col min="11029" max="11029" width="0" style="992" hidden="1" customWidth="1"/>
    <col min="11030" max="11030" width="3.7109375" style="992" customWidth="1"/>
    <col min="11031" max="11031" width="11.140625" style="992" bestFit="1" customWidth="1"/>
    <col min="11032" max="11033" width="10.5703125" style="992"/>
    <col min="11034" max="11034" width="11.140625" style="992" customWidth="1"/>
    <col min="11035" max="11264" width="10.5703125" style="992"/>
    <col min="11265" max="11272" width="0" style="992" hidden="1" customWidth="1"/>
    <col min="11273" max="11273" width="3.7109375" style="992" customWidth="1"/>
    <col min="11274" max="11274" width="3.85546875" style="992" customWidth="1"/>
    <col min="11275" max="11275" width="3.7109375" style="992" customWidth="1"/>
    <col min="11276" max="11276" width="12.7109375" style="992" customWidth="1"/>
    <col min="11277" max="11277" width="52.7109375" style="992" customWidth="1"/>
    <col min="11278" max="11281" width="0" style="992" hidden="1" customWidth="1"/>
    <col min="11282" max="11282" width="12.28515625" style="992" customWidth="1"/>
    <col min="11283" max="11283" width="6.42578125" style="992" customWidth="1"/>
    <col min="11284" max="11284" width="12.28515625" style="992" customWidth="1"/>
    <col min="11285" max="11285" width="0" style="992" hidden="1" customWidth="1"/>
    <col min="11286" max="11286" width="3.7109375" style="992" customWidth="1"/>
    <col min="11287" max="11287" width="11.140625" style="992" bestFit="1" customWidth="1"/>
    <col min="11288" max="11289" width="10.5703125" style="992"/>
    <col min="11290" max="11290" width="11.140625" style="992" customWidth="1"/>
    <col min="11291" max="11520" width="10.5703125" style="992"/>
    <col min="11521" max="11528" width="0" style="992" hidden="1" customWidth="1"/>
    <col min="11529" max="11529" width="3.7109375" style="992" customWidth="1"/>
    <col min="11530" max="11530" width="3.85546875" style="992" customWidth="1"/>
    <col min="11531" max="11531" width="3.7109375" style="992" customWidth="1"/>
    <col min="11532" max="11532" width="12.7109375" style="992" customWidth="1"/>
    <col min="11533" max="11533" width="52.7109375" style="992" customWidth="1"/>
    <col min="11534" max="11537" width="0" style="992" hidden="1" customWidth="1"/>
    <col min="11538" max="11538" width="12.28515625" style="992" customWidth="1"/>
    <col min="11539" max="11539" width="6.42578125" style="992" customWidth="1"/>
    <col min="11540" max="11540" width="12.28515625" style="992" customWidth="1"/>
    <col min="11541" max="11541" width="0" style="992" hidden="1" customWidth="1"/>
    <col min="11542" max="11542" width="3.7109375" style="992" customWidth="1"/>
    <col min="11543" max="11543" width="11.140625" style="992" bestFit="1" customWidth="1"/>
    <col min="11544" max="11545" width="10.5703125" style="992"/>
    <col min="11546" max="11546" width="11.140625" style="992" customWidth="1"/>
    <col min="11547" max="11776" width="10.5703125" style="992"/>
    <col min="11777" max="11784" width="0" style="992" hidden="1" customWidth="1"/>
    <col min="11785" max="11785" width="3.7109375" style="992" customWidth="1"/>
    <col min="11786" max="11786" width="3.85546875" style="992" customWidth="1"/>
    <col min="11787" max="11787" width="3.7109375" style="992" customWidth="1"/>
    <col min="11788" max="11788" width="12.7109375" style="992" customWidth="1"/>
    <col min="11789" max="11789" width="52.7109375" style="992" customWidth="1"/>
    <col min="11790" max="11793" width="0" style="992" hidden="1" customWidth="1"/>
    <col min="11794" max="11794" width="12.28515625" style="992" customWidth="1"/>
    <col min="11795" max="11795" width="6.42578125" style="992" customWidth="1"/>
    <col min="11796" max="11796" width="12.28515625" style="992" customWidth="1"/>
    <col min="11797" max="11797" width="0" style="992" hidden="1" customWidth="1"/>
    <col min="11798" max="11798" width="3.7109375" style="992" customWidth="1"/>
    <col min="11799" max="11799" width="11.140625" style="992" bestFit="1" customWidth="1"/>
    <col min="11800" max="11801" width="10.5703125" style="992"/>
    <col min="11802" max="11802" width="11.140625" style="992" customWidth="1"/>
    <col min="11803" max="12032" width="10.5703125" style="992"/>
    <col min="12033" max="12040" width="0" style="992" hidden="1" customWidth="1"/>
    <col min="12041" max="12041" width="3.7109375" style="992" customWidth="1"/>
    <col min="12042" max="12042" width="3.85546875" style="992" customWidth="1"/>
    <col min="12043" max="12043" width="3.7109375" style="992" customWidth="1"/>
    <col min="12044" max="12044" width="12.7109375" style="992" customWidth="1"/>
    <col min="12045" max="12045" width="52.7109375" style="992" customWidth="1"/>
    <col min="12046" max="12049" width="0" style="992" hidden="1" customWidth="1"/>
    <col min="12050" max="12050" width="12.28515625" style="992" customWidth="1"/>
    <col min="12051" max="12051" width="6.42578125" style="992" customWidth="1"/>
    <col min="12052" max="12052" width="12.28515625" style="992" customWidth="1"/>
    <col min="12053" max="12053" width="0" style="992" hidden="1" customWidth="1"/>
    <col min="12054" max="12054" width="3.7109375" style="992" customWidth="1"/>
    <col min="12055" max="12055" width="11.140625" style="992" bestFit="1" customWidth="1"/>
    <col min="12056" max="12057" width="10.5703125" style="992"/>
    <col min="12058" max="12058" width="11.140625" style="992" customWidth="1"/>
    <col min="12059" max="12288" width="10.5703125" style="992"/>
    <col min="12289" max="12296" width="0" style="992" hidden="1" customWidth="1"/>
    <col min="12297" max="12297" width="3.7109375" style="992" customWidth="1"/>
    <col min="12298" max="12298" width="3.85546875" style="992" customWidth="1"/>
    <col min="12299" max="12299" width="3.7109375" style="992" customWidth="1"/>
    <col min="12300" max="12300" width="12.7109375" style="992" customWidth="1"/>
    <col min="12301" max="12301" width="52.7109375" style="992" customWidth="1"/>
    <col min="12302" max="12305" width="0" style="992" hidden="1" customWidth="1"/>
    <col min="12306" max="12306" width="12.28515625" style="992" customWidth="1"/>
    <col min="12307" max="12307" width="6.42578125" style="992" customWidth="1"/>
    <col min="12308" max="12308" width="12.28515625" style="992" customWidth="1"/>
    <col min="12309" max="12309" width="0" style="992" hidden="1" customWidth="1"/>
    <col min="12310" max="12310" width="3.7109375" style="992" customWidth="1"/>
    <col min="12311" max="12311" width="11.140625" style="992" bestFit="1" customWidth="1"/>
    <col min="12312" max="12313" width="10.5703125" style="992"/>
    <col min="12314" max="12314" width="11.140625" style="992" customWidth="1"/>
    <col min="12315" max="12544" width="10.5703125" style="992"/>
    <col min="12545" max="12552" width="0" style="992" hidden="1" customWidth="1"/>
    <col min="12553" max="12553" width="3.7109375" style="992" customWidth="1"/>
    <col min="12554" max="12554" width="3.85546875" style="992" customWidth="1"/>
    <col min="12555" max="12555" width="3.7109375" style="992" customWidth="1"/>
    <col min="12556" max="12556" width="12.7109375" style="992" customWidth="1"/>
    <col min="12557" max="12557" width="52.7109375" style="992" customWidth="1"/>
    <col min="12558" max="12561" width="0" style="992" hidden="1" customWidth="1"/>
    <col min="12562" max="12562" width="12.28515625" style="992" customWidth="1"/>
    <col min="12563" max="12563" width="6.42578125" style="992" customWidth="1"/>
    <col min="12564" max="12564" width="12.28515625" style="992" customWidth="1"/>
    <col min="12565" max="12565" width="0" style="992" hidden="1" customWidth="1"/>
    <col min="12566" max="12566" width="3.7109375" style="992" customWidth="1"/>
    <col min="12567" max="12567" width="11.140625" style="992" bestFit="1" customWidth="1"/>
    <col min="12568" max="12569" width="10.5703125" style="992"/>
    <col min="12570" max="12570" width="11.140625" style="992" customWidth="1"/>
    <col min="12571" max="12800" width="10.5703125" style="992"/>
    <col min="12801" max="12808" width="0" style="992" hidden="1" customWidth="1"/>
    <col min="12809" max="12809" width="3.7109375" style="992" customWidth="1"/>
    <col min="12810" max="12810" width="3.85546875" style="992" customWidth="1"/>
    <col min="12811" max="12811" width="3.7109375" style="992" customWidth="1"/>
    <col min="12812" max="12812" width="12.7109375" style="992" customWidth="1"/>
    <col min="12813" max="12813" width="52.7109375" style="992" customWidth="1"/>
    <col min="12814" max="12817" width="0" style="992" hidden="1" customWidth="1"/>
    <col min="12818" max="12818" width="12.28515625" style="992" customWidth="1"/>
    <col min="12819" max="12819" width="6.42578125" style="992" customWidth="1"/>
    <col min="12820" max="12820" width="12.28515625" style="992" customWidth="1"/>
    <col min="12821" max="12821" width="0" style="992" hidden="1" customWidth="1"/>
    <col min="12822" max="12822" width="3.7109375" style="992" customWidth="1"/>
    <col min="12823" max="12823" width="11.140625" style="992" bestFit="1" customWidth="1"/>
    <col min="12824" max="12825" width="10.5703125" style="992"/>
    <col min="12826" max="12826" width="11.140625" style="992" customWidth="1"/>
    <col min="12827" max="13056" width="10.5703125" style="992"/>
    <col min="13057" max="13064" width="0" style="992" hidden="1" customWidth="1"/>
    <col min="13065" max="13065" width="3.7109375" style="992" customWidth="1"/>
    <col min="13066" max="13066" width="3.85546875" style="992" customWidth="1"/>
    <col min="13067" max="13067" width="3.7109375" style="992" customWidth="1"/>
    <col min="13068" max="13068" width="12.7109375" style="992" customWidth="1"/>
    <col min="13069" max="13069" width="52.7109375" style="992" customWidth="1"/>
    <col min="13070" max="13073" width="0" style="992" hidden="1" customWidth="1"/>
    <col min="13074" max="13074" width="12.28515625" style="992" customWidth="1"/>
    <col min="13075" max="13075" width="6.42578125" style="992" customWidth="1"/>
    <col min="13076" max="13076" width="12.28515625" style="992" customWidth="1"/>
    <col min="13077" max="13077" width="0" style="992" hidden="1" customWidth="1"/>
    <col min="13078" max="13078" width="3.7109375" style="992" customWidth="1"/>
    <col min="13079" max="13079" width="11.140625" style="992" bestFit="1" customWidth="1"/>
    <col min="13080" max="13081" width="10.5703125" style="992"/>
    <col min="13082" max="13082" width="11.140625" style="992" customWidth="1"/>
    <col min="13083" max="13312" width="10.5703125" style="992"/>
    <col min="13313" max="13320" width="0" style="992" hidden="1" customWidth="1"/>
    <col min="13321" max="13321" width="3.7109375" style="992" customWidth="1"/>
    <col min="13322" max="13322" width="3.85546875" style="992" customWidth="1"/>
    <col min="13323" max="13323" width="3.7109375" style="992" customWidth="1"/>
    <col min="13324" max="13324" width="12.7109375" style="992" customWidth="1"/>
    <col min="13325" max="13325" width="52.7109375" style="992" customWidth="1"/>
    <col min="13326" max="13329" width="0" style="992" hidden="1" customWidth="1"/>
    <col min="13330" max="13330" width="12.28515625" style="992" customWidth="1"/>
    <col min="13331" max="13331" width="6.42578125" style="992" customWidth="1"/>
    <col min="13332" max="13332" width="12.28515625" style="992" customWidth="1"/>
    <col min="13333" max="13333" width="0" style="992" hidden="1" customWidth="1"/>
    <col min="13334" max="13334" width="3.7109375" style="992" customWidth="1"/>
    <col min="13335" max="13335" width="11.140625" style="992" bestFit="1" customWidth="1"/>
    <col min="13336" max="13337" width="10.5703125" style="992"/>
    <col min="13338" max="13338" width="11.140625" style="992" customWidth="1"/>
    <col min="13339" max="13568" width="10.5703125" style="992"/>
    <col min="13569" max="13576" width="0" style="992" hidden="1" customWidth="1"/>
    <col min="13577" max="13577" width="3.7109375" style="992" customWidth="1"/>
    <col min="13578" max="13578" width="3.85546875" style="992" customWidth="1"/>
    <col min="13579" max="13579" width="3.7109375" style="992" customWidth="1"/>
    <col min="13580" max="13580" width="12.7109375" style="992" customWidth="1"/>
    <col min="13581" max="13581" width="52.7109375" style="992" customWidth="1"/>
    <col min="13582" max="13585" width="0" style="992" hidden="1" customWidth="1"/>
    <col min="13586" max="13586" width="12.28515625" style="992" customWidth="1"/>
    <col min="13587" max="13587" width="6.42578125" style="992" customWidth="1"/>
    <col min="13588" max="13588" width="12.28515625" style="992" customWidth="1"/>
    <col min="13589" max="13589" width="0" style="992" hidden="1" customWidth="1"/>
    <col min="13590" max="13590" width="3.7109375" style="992" customWidth="1"/>
    <col min="13591" max="13591" width="11.140625" style="992" bestFit="1" customWidth="1"/>
    <col min="13592" max="13593" width="10.5703125" style="992"/>
    <col min="13594" max="13594" width="11.140625" style="992" customWidth="1"/>
    <col min="13595" max="13824" width="10.5703125" style="992"/>
    <col min="13825" max="13832" width="0" style="992" hidden="1" customWidth="1"/>
    <col min="13833" max="13833" width="3.7109375" style="992" customWidth="1"/>
    <col min="13834" max="13834" width="3.85546875" style="992" customWidth="1"/>
    <col min="13835" max="13835" width="3.7109375" style="992" customWidth="1"/>
    <col min="13836" max="13836" width="12.7109375" style="992" customWidth="1"/>
    <col min="13837" max="13837" width="52.7109375" style="992" customWidth="1"/>
    <col min="13838" max="13841" width="0" style="992" hidden="1" customWidth="1"/>
    <col min="13842" max="13842" width="12.28515625" style="992" customWidth="1"/>
    <col min="13843" max="13843" width="6.42578125" style="992" customWidth="1"/>
    <col min="13844" max="13844" width="12.28515625" style="992" customWidth="1"/>
    <col min="13845" max="13845" width="0" style="992" hidden="1" customWidth="1"/>
    <col min="13846" max="13846" width="3.7109375" style="992" customWidth="1"/>
    <col min="13847" max="13847" width="11.140625" style="992" bestFit="1" customWidth="1"/>
    <col min="13848" max="13849" width="10.5703125" style="992"/>
    <col min="13850" max="13850" width="11.140625" style="992" customWidth="1"/>
    <col min="13851" max="14080" width="10.5703125" style="992"/>
    <col min="14081" max="14088" width="0" style="992" hidden="1" customWidth="1"/>
    <col min="14089" max="14089" width="3.7109375" style="992" customWidth="1"/>
    <col min="14090" max="14090" width="3.85546875" style="992" customWidth="1"/>
    <col min="14091" max="14091" width="3.7109375" style="992" customWidth="1"/>
    <col min="14092" max="14092" width="12.7109375" style="992" customWidth="1"/>
    <col min="14093" max="14093" width="52.7109375" style="992" customWidth="1"/>
    <col min="14094" max="14097" width="0" style="992" hidden="1" customWidth="1"/>
    <col min="14098" max="14098" width="12.28515625" style="992" customWidth="1"/>
    <col min="14099" max="14099" width="6.42578125" style="992" customWidth="1"/>
    <col min="14100" max="14100" width="12.28515625" style="992" customWidth="1"/>
    <col min="14101" max="14101" width="0" style="992" hidden="1" customWidth="1"/>
    <col min="14102" max="14102" width="3.7109375" style="992" customWidth="1"/>
    <col min="14103" max="14103" width="11.140625" style="992" bestFit="1" customWidth="1"/>
    <col min="14104" max="14105" width="10.5703125" style="992"/>
    <col min="14106" max="14106" width="11.140625" style="992" customWidth="1"/>
    <col min="14107" max="14336" width="10.5703125" style="992"/>
    <col min="14337" max="14344" width="0" style="992" hidden="1" customWidth="1"/>
    <col min="14345" max="14345" width="3.7109375" style="992" customWidth="1"/>
    <col min="14346" max="14346" width="3.85546875" style="992" customWidth="1"/>
    <col min="14347" max="14347" width="3.7109375" style="992" customWidth="1"/>
    <col min="14348" max="14348" width="12.7109375" style="992" customWidth="1"/>
    <col min="14349" max="14349" width="52.7109375" style="992" customWidth="1"/>
    <col min="14350" max="14353" width="0" style="992" hidden="1" customWidth="1"/>
    <col min="14354" max="14354" width="12.28515625" style="992" customWidth="1"/>
    <col min="14355" max="14355" width="6.42578125" style="992" customWidth="1"/>
    <col min="14356" max="14356" width="12.28515625" style="992" customWidth="1"/>
    <col min="14357" max="14357" width="0" style="992" hidden="1" customWidth="1"/>
    <col min="14358" max="14358" width="3.7109375" style="992" customWidth="1"/>
    <col min="14359" max="14359" width="11.140625" style="992" bestFit="1" customWidth="1"/>
    <col min="14360" max="14361" width="10.5703125" style="992"/>
    <col min="14362" max="14362" width="11.140625" style="992" customWidth="1"/>
    <col min="14363" max="14592" width="10.5703125" style="992"/>
    <col min="14593" max="14600" width="0" style="992" hidden="1" customWidth="1"/>
    <col min="14601" max="14601" width="3.7109375" style="992" customWidth="1"/>
    <col min="14602" max="14602" width="3.85546875" style="992" customWidth="1"/>
    <col min="14603" max="14603" width="3.7109375" style="992" customWidth="1"/>
    <col min="14604" max="14604" width="12.7109375" style="992" customWidth="1"/>
    <col min="14605" max="14605" width="52.7109375" style="992" customWidth="1"/>
    <col min="14606" max="14609" width="0" style="992" hidden="1" customWidth="1"/>
    <col min="14610" max="14610" width="12.28515625" style="992" customWidth="1"/>
    <col min="14611" max="14611" width="6.42578125" style="992" customWidth="1"/>
    <col min="14612" max="14612" width="12.28515625" style="992" customWidth="1"/>
    <col min="14613" max="14613" width="0" style="992" hidden="1" customWidth="1"/>
    <col min="14614" max="14614" width="3.7109375" style="992" customWidth="1"/>
    <col min="14615" max="14615" width="11.140625" style="992" bestFit="1" customWidth="1"/>
    <col min="14616" max="14617" width="10.5703125" style="992"/>
    <col min="14618" max="14618" width="11.140625" style="992" customWidth="1"/>
    <col min="14619" max="14848" width="10.5703125" style="992"/>
    <col min="14849" max="14856" width="0" style="992" hidden="1" customWidth="1"/>
    <col min="14857" max="14857" width="3.7109375" style="992" customWidth="1"/>
    <col min="14858" max="14858" width="3.85546875" style="992" customWidth="1"/>
    <col min="14859" max="14859" width="3.7109375" style="992" customWidth="1"/>
    <col min="14860" max="14860" width="12.7109375" style="992" customWidth="1"/>
    <col min="14861" max="14861" width="52.7109375" style="992" customWidth="1"/>
    <col min="14862" max="14865" width="0" style="992" hidden="1" customWidth="1"/>
    <col min="14866" max="14866" width="12.28515625" style="992" customWidth="1"/>
    <col min="14867" max="14867" width="6.42578125" style="992" customWidth="1"/>
    <col min="14868" max="14868" width="12.28515625" style="992" customWidth="1"/>
    <col min="14869" max="14869" width="0" style="992" hidden="1" customWidth="1"/>
    <col min="14870" max="14870" width="3.7109375" style="992" customWidth="1"/>
    <col min="14871" max="14871" width="11.140625" style="992" bestFit="1" customWidth="1"/>
    <col min="14872" max="14873" width="10.5703125" style="992"/>
    <col min="14874" max="14874" width="11.140625" style="992" customWidth="1"/>
    <col min="14875" max="15104" width="10.5703125" style="992"/>
    <col min="15105" max="15112" width="0" style="992" hidden="1" customWidth="1"/>
    <col min="15113" max="15113" width="3.7109375" style="992" customWidth="1"/>
    <col min="15114" max="15114" width="3.85546875" style="992" customWidth="1"/>
    <col min="15115" max="15115" width="3.7109375" style="992" customWidth="1"/>
    <col min="15116" max="15116" width="12.7109375" style="992" customWidth="1"/>
    <col min="15117" max="15117" width="52.7109375" style="992" customWidth="1"/>
    <col min="15118" max="15121" width="0" style="992" hidden="1" customWidth="1"/>
    <col min="15122" max="15122" width="12.28515625" style="992" customWidth="1"/>
    <col min="15123" max="15123" width="6.42578125" style="992" customWidth="1"/>
    <col min="15124" max="15124" width="12.28515625" style="992" customWidth="1"/>
    <col min="15125" max="15125" width="0" style="992" hidden="1" customWidth="1"/>
    <col min="15126" max="15126" width="3.7109375" style="992" customWidth="1"/>
    <col min="15127" max="15127" width="11.140625" style="992" bestFit="1" customWidth="1"/>
    <col min="15128" max="15129" width="10.5703125" style="992"/>
    <col min="15130" max="15130" width="11.140625" style="992" customWidth="1"/>
    <col min="15131" max="15360" width="10.5703125" style="992"/>
    <col min="15361" max="15368" width="0" style="992" hidden="1" customWidth="1"/>
    <col min="15369" max="15369" width="3.7109375" style="992" customWidth="1"/>
    <col min="15370" max="15370" width="3.85546875" style="992" customWidth="1"/>
    <col min="15371" max="15371" width="3.7109375" style="992" customWidth="1"/>
    <col min="15372" max="15372" width="12.7109375" style="992" customWidth="1"/>
    <col min="15373" max="15373" width="52.7109375" style="992" customWidth="1"/>
    <col min="15374" max="15377" width="0" style="992" hidden="1" customWidth="1"/>
    <col min="15378" max="15378" width="12.28515625" style="992" customWidth="1"/>
    <col min="15379" max="15379" width="6.42578125" style="992" customWidth="1"/>
    <col min="15380" max="15380" width="12.28515625" style="992" customWidth="1"/>
    <col min="15381" max="15381" width="0" style="992" hidden="1" customWidth="1"/>
    <col min="15382" max="15382" width="3.7109375" style="992" customWidth="1"/>
    <col min="15383" max="15383" width="11.140625" style="992" bestFit="1" customWidth="1"/>
    <col min="15384" max="15385" width="10.5703125" style="992"/>
    <col min="15386" max="15386" width="11.140625" style="992" customWidth="1"/>
    <col min="15387" max="15616" width="10.5703125" style="992"/>
    <col min="15617" max="15624" width="0" style="992" hidden="1" customWidth="1"/>
    <col min="15625" max="15625" width="3.7109375" style="992" customWidth="1"/>
    <col min="15626" max="15626" width="3.85546875" style="992" customWidth="1"/>
    <col min="15627" max="15627" width="3.7109375" style="992" customWidth="1"/>
    <col min="15628" max="15628" width="12.7109375" style="992" customWidth="1"/>
    <col min="15629" max="15629" width="52.7109375" style="992" customWidth="1"/>
    <col min="15630" max="15633" width="0" style="992" hidden="1" customWidth="1"/>
    <col min="15634" max="15634" width="12.28515625" style="992" customWidth="1"/>
    <col min="15635" max="15635" width="6.42578125" style="992" customWidth="1"/>
    <col min="15636" max="15636" width="12.28515625" style="992" customWidth="1"/>
    <col min="15637" max="15637" width="0" style="992" hidden="1" customWidth="1"/>
    <col min="15638" max="15638" width="3.7109375" style="992" customWidth="1"/>
    <col min="15639" max="15639" width="11.140625" style="992" bestFit="1" customWidth="1"/>
    <col min="15640" max="15641" width="10.5703125" style="992"/>
    <col min="15642" max="15642" width="11.140625" style="992" customWidth="1"/>
    <col min="15643" max="15872" width="10.5703125" style="992"/>
    <col min="15873" max="15880" width="0" style="992" hidden="1" customWidth="1"/>
    <col min="15881" max="15881" width="3.7109375" style="992" customWidth="1"/>
    <col min="15882" max="15882" width="3.85546875" style="992" customWidth="1"/>
    <col min="15883" max="15883" width="3.7109375" style="992" customWidth="1"/>
    <col min="15884" max="15884" width="12.7109375" style="992" customWidth="1"/>
    <col min="15885" max="15885" width="52.7109375" style="992" customWidth="1"/>
    <col min="15886" max="15889" width="0" style="992" hidden="1" customWidth="1"/>
    <col min="15890" max="15890" width="12.28515625" style="992" customWidth="1"/>
    <col min="15891" max="15891" width="6.42578125" style="992" customWidth="1"/>
    <col min="15892" max="15892" width="12.28515625" style="992" customWidth="1"/>
    <col min="15893" max="15893" width="0" style="992" hidden="1" customWidth="1"/>
    <col min="15894" max="15894" width="3.7109375" style="992" customWidth="1"/>
    <col min="15895" max="15895" width="11.140625" style="992" bestFit="1" customWidth="1"/>
    <col min="15896" max="15897" width="10.5703125" style="992"/>
    <col min="15898" max="15898" width="11.140625" style="992" customWidth="1"/>
    <col min="15899" max="16128" width="10.5703125" style="992"/>
    <col min="16129" max="16136" width="0" style="992" hidden="1" customWidth="1"/>
    <col min="16137" max="16137" width="3.7109375" style="992" customWidth="1"/>
    <col min="16138" max="16138" width="3.85546875" style="992" customWidth="1"/>
    <col min="16139" max="16139" width="3.7109375" style="992" customWidth="1"/>
    <col min="16140" max="16140" width="12.7109375" style="992" customWidth="1"/>
    <col min="16141" max="16141" width="52.7109375" style="992" customWidth="1"/>
    <col min="16142" max="16145" width="0" style="992" hidden="1" customWidth="1"/>
    <col min="16146" max="16146" width="12.28515625" style="992" customWidth="1"/>
    <col min="16147" max="16147" width="6.42578125" style="992" customWidth="1"/>
    <col min="16148" max="16148" width="12.28515625" style="992" customWidth="1"/>
    <col min="16149" max="16149" width="0" style="992" hidden="1" customWidth="1"/>
    <col min="16150" max="16150" width="3.7109375" style="992" customWidth="1"/>
    <col min="16151" max="16151" width="11.140625" style="992" bestFit="1" customWidth="1"/>
    <col min="16152" max="16153" width="10.5703125" style="992"/>
    <col min="16154" max="16154" width="11.140625" style="992" customWidth="1"/>
    <col min="16155" max="16384" width="10.5703125" style="992"/>
  </cols>
  <sheetData>
    <row r="1" spans="1:34" hidden="1">
      <c r="Q1" s="770"/>
      <c r="R1" s="770"/>
    </row>
    <row r="2" spans="1:34" hidden="1">
      <c r="U2" s="770"/>
    </row>
    <row r="3" spans="1:34" hidden="1"/>
    <row r="4" spans="1:34" ht="3" customHeight="1">
      <c r="J4" s="997"/>
      <c r="K4" s="997"/>
      <c r="L4" s="993"/>
      <c r="M4" s="993"/>
      <c r="N4" s="993"/>
      <c r="O4" s="1000"/>
      <c r="P4" s="1000"/>
      <c r="Q4" s="1000"/>
      <c r="R4" s="1000"/>
      <c r="S4" s="1000"/>
      <c r="T4" s="1000"/>
      <c r="U4" s="1000"/>
    </row>
    <row r="5" spans="1:34" ht="22.5" customHeight="1">
      <c r="J5" s="997"/>
      <c r="K5" s="997"/>
      <c r="L5" s="1228" t="s">
        <v>631</v>
      </c>
      <c r="M5" s="1228"/>
      <c r="N5" s="1228"/>
      <c r="O5" s="1228"/>
      <c r="P5" s="1228"/>
      <c r="Q5" s="1228"/>
      <c r="R5" s="1228"/>
      <c r="S5" s="1228"/>
      <c r="T5" s="1228"/>
      <c r="U5" s="666"/>
    </row>
    <row r="6" spans="1:34" ht="3" customHeight="1">
      <c r="J6" s="997"/>
      <c r="K6" s="997"/>
      <c r="L6" s="993"/>
      <c r="M6" s="993"/>
      <c r="N6" s="993"/>
      <c r="O6" s="757"/>
      <c r="P6" s="757"/>
      <c r="Q6" s="757"/>
      <c r="R6" s="757"/>
      <c r="S6" s="757"/>
      <c r="T6" s="757"/>
      <c r="U6" s="757"/>
      <c r="V6" s="1000"/>
    </row>
    <row r="7" spans="1:34" s="1008" customFormat="1" ht="22.5">
      <c r="A7" s="1014"/>
      <c r="B7" s="1014"/>
      <c r="C7" s="1014"/>
      <c r="D7" s="1014"/>
      <c r="E7" s="1014"/>
      <c r="F7" s="1014"/>
      <c r="G7" s="1014"/>
      <c r="H7" s="1014"/>
      <c r="L7" s="501"/>
      <c r="M7" s="619" t="s">
        <v>502</v>
      </c>
      <c r="N7" s="668"/>
      <c r="O7" s="1205" t="str">
        <f>IF(NameOrPr_ch="",IF(NameOrPr="","",NameOrPr),NameOrPr_ch)</f>
        <v>Министерство тарифного регулирования и энергетики Челябинской области</v>
      </c>
      <c r="P7" s="1205"/>
      <c r="Q7" s="1205"/>
      <c r="R7" s="1205"/>
      <c r="S7" s="1205"/>
      <c r="T7" s="1205"/>
      <c r="U7" s="769"/>
      <c r="V7" s="769"/>
      <c r="W7" s="521"/>
      <c r="X7" s="1014"/>
      <c r="Y7" s="1014"/>
      <c r="Z7" s="1014"/>
      <c r="AA7" s="1014"/>
      <c r="AB7" s="1014"/>
      <c r="AC7" s="1014"/>
      <c r="AD7" s="1014"/>
      <c r="AE7" s="1014"/>
      <c r="AF7" s="1014"/>
      <c r="AG7" s="1014"/>
      <c r="AH7" s="1014"/>
    </row>
    <row r="8" spans="1:34" s="1008" customFormat="1" ht="18.75">
      <c r="A8" s="1014"/>
      <c r="B8" s="1014"/>
      <c r="C8" s="1014"/>
      <c r="D8" s="1014"/>
      <c r="E8" s="1014"/>
      <c r="F8" s="1014"/>
      <c r="G8" s="1014"/>
      <c r="H8" s="1014"/>
      <c r="L8" s="501"/>
      <c r="M8" s="619" t="s">
        <v>596</v>
      </c>
      <c r="N8" s="668"/>
      <c r="O8" s="1205" t="str">
        <f>IF(datePr_ch="",IF(datePr="","",datePr),datePr_ch)</f>
        <v>08.12.2022</v>
      </c>
      <c r="P8" s="1205"/>
      <c r="Q8" s="1205"/>
      <c r="R8" s="1205"/>
      <c r="S8" s="1205"/>
      <c r="T8" s="1205"/>
      <c r="U8" s="769"/>
      <c r="V8" s="769"/>
      <c r="W8" s="521"/>
      <c r="X8" s="1014"/>
      <c r="Y8" s="1014"/>
      <c r="Z8" s="1014"/>
      <c r="AA8" s="1014"/>
      <c r="AB8" s="1014"/>
      <c r="AC8" s="1014"/>
      <c r="AD8" s="1014"/>
      <c r="AE8" s="1014"/>
      <c r="AF8" s="1014"/>
      <c r="AG8" s="1014"/>
      <c r="AH8" s="1014"/>
    </row>
    <row r="9" spans="1:34" s="1008" customFormat="1" ht="18.75">
      <c r="A9" s="1014"/>
      <c r="B9" s="1014"/>
      <c r="C9" s="1014"/>
      <c r="D9" s="1014"/>
      <c r="E9" s="1014"/>
      <c r="F9" s="1014"/>
      <c r="G9" s="1014"/>
      <c r="H9" s="1014"/>
      <c r="L9" s="763"/>
      <c r="M9" s="619" t="s">
        <v>595</v>
      </c>
      <c r="N9" s="668"/>
      <c r="O9" s="1205" t="str">
        <f>IF(numberPr_ch="",IF(numberPr="","",numberPr),numberPr_ch)</f>
        <v>106/2</v>
      </c>
      <c r="P9" s="1205"/>
      <c r="Q9" s="1205"/>
      <c r="R9" s="1205"/>
      <c r="S9" s="1205"/>
      <c r="T9" s="1205"/>
      <c r="U9" s="769"/>
      <c r="V9" s="769"/>
      <c r="W9" s="521"/>
      <c r="X9" s="1014"/>
      <c r="Y9" s="1014"/>
      <c r="Z9" s="1014"/>
      <c r="AA9" s="1014"/>
      <c r="AB9" s="1014"/>
      <c r="AC9" s="1014"/>
      <c r="AD9" s="1014"/>
      <c r="AE9" s="1014"/>
      <c r="AF9" s="1014"/>
      <c r="AG9" s="1014"/>
      <c r="AH9" s="1014"/>
    </row>
    <row r="10" spans="1:34" s="1008" customFormat="1" ht="18.75">
      <c r="A10" s="1014"/>
      <c r="B10" s="1014"/>
      <c r="C10" s="1014"/>
      <c r="D10" s="1014"/>
      <c r="E10" s="1014"/>
      <c r="F10" s="1014"/>
      <c r="G10" s="1014"/>
      <c r="H10" s="1014"/>
      <c r="L10" s="763"/>
      <c r="M10" s="619" t="s">
        <v>501</v>
      </c>
      <c r="N10" s="668"/>
      <c r="O10" s="1205" t="str">
        <f>IF(IstPub_ch="",IF(IstPub="","",IstPub),IstPub_ch)</f>
        <v xml:space="preserve">Официальный сайт Министерства тарифного регулирования и энергетики </v>
      </c>
      <c r="P10" s="1205"/>
      <c r="Q10" s="1205"/>
      <c r="R10" s="1205"/>
      <c r="S10" s="1205"/>
      <c r="T10" s="1205"/>
      <c r="U10" s="769"/>
      <c r="V10" s="769"/>
      <c r="W10" s="521"/>
      <c r="X10" s="1014"/>
      <c r="Y10" s="1014"/>
      <c r="Z10" s="1014"/>
      <c r="AA10" s="1014"/>
      <c r="AB10" s="1014"/>
      <c r="AC10" s="1014"/>
      <c r="AD10" s="1014"/>
      <c r="AE10" s="1014"/>
      <c r="AF10" s="1014"/>
      <c r="AG10" s="1014"/>
      <c r="AH10" s="1014"/>
    </row>
    <row r="11" spans="1:34" s="1008" customFormat="1" ht="11.25" hidden="1">
      <c r="A11" s="1014"/>
      <c r="B11" s="1014"/>
      <c r="C11" s="1014"/>
      <c r="D11" s="1014"/>
      <c r="E11" s="1014"/>
      <c r="F11" s="1014"/>
      <c r="G11" s="1014"/>
      <c r="H11" s="1014"/>
      <c r="L11" s="1229"/>
      <c r="M11" s="1229"/>
      <c r="N11" s="1025"/>
      <c r="O11" s="769"/>
      <c r="P11" s="769"/>
      <c r="Q11" s="769"/>
      <c r="R11" s="769"/>
      <c r="S11" s="769"/>
      <c r="T11" s="769"/>
      <c r="U11" s="1012" t="s">
        <v>373</v>
      </c>
      <c r="X11" s="1014"/>
      <c r="Y11" s="1014"/>
      <c r="Z11" s="1014"/>
      <c r="AA11" s="1014"/>
      <c r="AB11" s="1014"/>
      <c r="AC11" s="1014"/>
      <c r="AD11" s="1014"/>
      <c r="AE11" s="1014"/>
      <c r="AF11" s="1014"/>
      <c r="AG11" s="1014"/>
      <c r="AH11" s="1014"/>
    </row>
    <row r="12" spans="1:34">
      <c r="J12" s="997"/>
      <c r="K12" s="997"/>
      <c r="L12" s="993"/>
      <c r="M12" s="993"/>
      <c r="N12" s="504"/>
      <c r="O12" s="1206"/>
      <c r="P12" s="1206"/>
      <c r="Q12" s="1206"/>
      <c r="R12" s="1206"/>
      <c r="S12" s="1206"/>
      <c r="T12" s="1206"/>
      <c r="U12" s="1206"/>
    </row>
    <row r="13" spans="1:34">
      <c r="J13" s="997"/>
      <c r="K13" s="997"/>
      <c r="L13" s="1157" t="s">
        <v>454</v>
      </c>
      <c r="M13" s="1157"/>
      <c r="N13" s="1157"/>
      <c r="O13" s="1157"/>
      <c r="P13" s="1157"/>
      <c r="Q13" s="1157"/>
      <c r="R13" s="1157"/>
      <c r="S13" s="1157"/>
      <c r="T13" s="1157"/>
      <c r="U13" s="1157"/>
      <c r="V13" s="1157"/>
      <c r="W13" s="1157" t="s">
        <v>455</v>
      </c>
    </row>
    <row r="14" spans="1:34" ht="14.25" customHeight="1">
      <c r="J14" s="997"/>
      <c r="K14" s="997"/>
      <c r="L14" s="1212" t="s">
        <v>92</v>
      </c>
      <c r="M14" s="1212" t="s">
        <v>639</v>
      </c>
      <c r="N14" s="663"/>
      <c r="O14" s="1213" t="s">
        <v>641</v>
      </c>
      <c r="P14" s="1214"/>
      <c r="Q14" s="1214"/>
      <c r="R14" s="1214"/>
      <c r="S14" s="1214"/>
      <c r="T14" s="1215"/>
      <c r="U14" s="1223" t="s">
        <v>341</v>
      </c>
      <c r="V14" s="1209" t="s">
        <v>275</v>
      </c>
      <c r="W14" s="1157"/>
    </row>
    <row r="15" spans="1:34" ht="14.25" customHeight="1">
      <c r="J15" s="997"/>
      <c r="K15" s="997"/>
      <c r="L15" s="1212"/>
      <c r="M15" s="1212"/>
      <c r="N15" s="664"/>
      <c r="O15" s="1218" t="s">
        <v>605</v>
      </c>
      <c r="P15" s="1216" t="s">
        <v>271</v>
      </c>
      <c r="Q15" s="1217"/>
      <c r="R15" s="1220" t="s">
        <v>654</v>
      </c>
      <c r="S15" s="1221"/>
      <c r="T15" s="1222"/>
      <c r="U15" s="1224"/>
      <c r="V15" s="1210"/>
      <c r="W15" s="1157"/>
    </row>
    <row r="16" spans="1:34" ht="33.75" customHeight="1">
      <c r="J16" s="997"/>
      <c r="K16" s="997"/>
      <c r="L16" s="1212"/>
      <c r="M16" s="1212"/>
      <c r="N16" s="665"/>
      <c r="O16" s="1219"/>
      <c r="P16" s="758" t="s">
        <v>606</v>
      </c>
      <c r="Q16" s="758" t="s">
        <v>6</v>
      </c>
      <c r="R16" s="1029" t="s">
        <v>274</v>
      </c>
      <c r="S16" s="1207" t="s">
        <v>273</v>
      </c>
      <c r="T16" s="1208"/>
      <c r="U16" s="1225"/>
      <c r="V16" s="1211"/>
      <c r="W16" s="1157"/>
    </row>
    <row r="17" spans="1:36">
      <c r="J17" s="997"/>
      <c r="K17" s="571">
        <v>1</v>
      </c>
      <c r="L17" s="649" t="s">
        <v>93</v>
      </c>
      <c r="M17" s="649" t="s">
        <v>49</v>
      </c>
      <c r="N17" s="651" t="str">
        <f ca="1">OFFSET(N17,0,-1)</f>
        <v>2</v>
      </c>
      <c r="O17" s="1026">
        <f ca="1">OFFSET(O17,0,-1)+1</f>
        <v>3</v>
      </c>
      <c r="P17" s="1026">
        <f ca="1">OFFSET(P17,0,-1)+1</f>
        <v>4</v>
      </c>
      <c r="Q17" s="1026">
        <f ca="1">OFFSET(Q17,0,-1)+1</f>
        <v>5</v>
      </c>
      <c r="R17" s="1026">
        <f ca="1">OFFSET(R17,0,-1)+1</f>
        <v>6</v>
      </c>
      <c r="S17" s="1230">
        <f ca="1">OFFSET(S17,0,-1)+1</f>
        <v>7</v>
      </c>
      <c r="T17" s="1230"/>
      <c r="U17" s="1026">
        <f ca="1">OFFSET(U17,0,-2)+1</f>
        <v>8</v>
      </c>
      <c r="V17" s="651">
        <f ca="1">OFFSET(V17,0,-1)</f>
        <v>8</v>
      </c>
      <c r="W17" s="1026">
        <f ca="1">OFFSET(W17,0,-1)+1</f>
        <v>9</v>
      </c>
    </row>
    <row r="18" spans="1:36" ht="22.5">
      <c r="A18" s="1231">
        <v>1</v>
      </c>
      <c r="B18" s="1016"/>
      <c r="C18" s="1016"/>
      <c r="D18" s="1016"/>
      <c r="E18" s="983"/>
      <c r="F18" s="1027"/>
      <c r="G18" s="1027"/>
      <c r="H18" s="1027"/>
      <c r="I18" s="985"/>
      <c r="J18" s="981"/>
      <c r="K18" s="965"/>
      <c r="L18" s="1031">
        <f>mergeValue(A18)</f>
        <v>1</v>
      </c>
      <c r="M18" s="643" t="s">
        <v>20</v>
      </c>
      <c r="N18" s="648"/>
      <c r="O18" s="1232"/>
      <c r="P18" s="1232"/>
      <c r="Q18" s="1232"/>
      <c r="R18" s="1232"/>
      <c r="S18" s="1232"/>
      <c r="T18" s="1232"/>
      <c r="U18" s="1232"/>
      <c r="V18" s="1232"/>
      <c r="W18" s="632" t="s">
        <v>476</v>
      </c>
      <c r="Y18" s="831"/>
      <c r="Z18" s="831" t="str">
        <f t="shared" ref="Z18:Z31" si="0">IF(M18="","",M18 )</f>
        <v>Наименование тарифа</v>
      </c>
      <c r="AA18" s="831"/>
      <c r="AB18" s="831"/>
      <c r="AC18" s="831"/>
      <c r="AI18" s="1009"/>
      <c r="AJ18" s="1009"/>
    </row>
    <row r="19" spans="1:36" ht="22.5">
      <c r="A19" s="1231"/>
      <c r="B19" s="1231">
        <v>1</v>
      </c>
      <c r="C19" s="1016"/>
      <c r="D19" s="1016"/>
      <c r="E19" s="1027"/>
      <c r="F19" s="1027"/>
      <c r="G19" s="1027"/>
      <c r="H19" s="1027"/>
      <c r="I19" s="1022"/>
      <c r="J19" s="956"/>
      <c r="K19" s="959"/>
      <c r="L19" s="1031" t="str">
        <f>mergeValue(A19) &amp;"."&amp; mergeValue(B19)</f>
        <v>1.1</v>
      </c>
      <c r="M19" s="694" t="s">
        <v>16</v>
      </c>
      <c r="N19" s="648"/>
      <c r="O19" s="1232"/>
      <c r="P19" s="1232"/>
      <c r="Q19" s="1232"/>
      <c r="R19" s="1232"/>
      <c r="S19" s="1232"/>
      <c r="T19" s="1232"/>
      <c r="U19" s="1232"/>
      <c r="V19" s="1232"/>
      <c r="W19" s="632" t="s">
        <v>477</v>
      </c>
      <c r="Y19" s="831"/>
      <c r="Z19" s="831" t="str">
        <f t="shared" si="0"/>
        <v>Территория действия тарифа</v>
      </c>
      <c r="AA19" s="831"/>
      <c r="AB19" s="831"/>
      <c r="AC19" s="831"/>
      <c r="AI19" s="1009"/>
      <c r="AJ19" s="1009"/>
    </row>
    <row r="20" spans="1:36" ht="22.5">
      <c r="A20" s="1231"/>
      <c r="B20" s="1231"/>
      <c r="C20" s="1231">
        <v>1</v>
      </c>
      <c r="D20" s="1016"/>
      <c r="E20" s="1027"/>
      <c r="F20" s="1027"/>
      <c r="G20" s="1027"/>
      <c r="H20" s="1027"/>
      <c r="I20" s="964"/>
      <c r="J20" s="956"/>
      <c r="K20" s="959"/>
      <c r="L20" s="1031" t="str">
        <f>mergeValue(A20) &amp;"."&amp; mergeValue(B20)&amp;"."&amp; mergeValue(C20)</f>
        <v>1.1.1</v>
      </c>
      <c r="M20" s="695" t="s">
        <v>7</v>
      </c>
      <c r="N20" s="648"/>
      <c r="O20" s="1232"/>
      <c r="P20" s="1232"/>
      <c r="Q20" s="1232"/>
      <c r="R20" s="1232"/>
      <c r="S20" s="1232"/>
      <c r="T20" s="1232"/>
      <c r="U20" s="1232"/>
      <c r="V20" s="1232"/>
      <c r="W20" s="632" t="s">
        <v>633</v>
      </c>
      <c r="Y20" s="831"/>
      <c r="Z20" s="831" t="str">
        <f t="shared" si="0"/>
        <v xml:space="preserve">Наименование системы теплоснабжения </v>
      </c>
      <c r="AA20" s="831"/>
      <c r="AB20" s="831"/>
      <c r="AC20" s="831"/>
      <c r="AI20" s="1009"/>
      <c r="AJ20" s="1009"/>
    </row>
    <row r="21" spans="1:36" ht="22.5">
      <c r="A21" s="1231"/>
      <c r="B21" s="1231"/>
      <c r="C21" s="1231"/>
      <c r="D21" s="1231">
        <v>1</v>
      </c>
      <c r="E21" s="1027"/>
      <c r="F21" s="1027"/>
      <c r="G21" s="1027"/>
      <c r="H21" s="1027"/>
      <c r="I21" s="964"/>
      <c r="J21" s="956"/>
      <c r="K21" s="959"/>
      <c r="L21" s="1031" t="str">
        <f>mergeValue(A21) &amp;"."&amp; mergeValue(B21)&amp;"."&amp; mergeValue(C21)&amp;"."&amp; mergeValue(D21)</f>
        <v>1.1.1.1</v>
      </c>
      <c r="M21" s="696" t="s">
        <v>22</v>
      </c>
      <c r="N21" s="648"/>
      <c r="O21" s="1232"/>
      <c r="P21" s="1232"/>
      <c r="Q21" s="1232"/>
      <c r="R21" s="1232"/>
      <c r="S21" s="1232"/>
      <c r="T21" s="1232"/>
      <c r="U21" s="1232"/>
      <c r="V21" s="1232"/>
      <c r="W21" s="632" t="s">
        <v>634</v>
      </c>
      <c r="Y21" s="831"/>
      <c r="Z21" s="831" t="str">
        <f t="shared" si="0"/>
        <v xml:space="preserve">Источник тепловой энергии  </v>
      </c>
      <c r="AA21" s="831"/>
      <c r="AB21" s="831"/>
      <c r="AC21" s="831"/>
      <c r="AI21" s="1009"/>
      <c r="AJ21" s="1009"/>
    </row>
    <row r="22" spans="1:36" ht="101.25">
      <c r="A22" s="1231"/>
      <c r="B22" s="1231"/>
      <c r="C22" s="1231"/>
      <c r="D22" s="1231"/>
      <c r="E22" s="1231">
        <v>1</v>
      </c>
      <c r="F22" s="1027"/>
      <c r="G22" s="1027"/>
      <c r="H22" s="1016">
        <v>1</v>
      </c>
      <c r="I22" s="1231">
        <v>1</v>
      </c>
      <c r="J22" s="1027"/>
      <c r="K22" s="967"/>
      <c r="L22" s="1031" t="str">
        <f>mergeValue(A22) &amp;"."&amp; mergeValue(B22)&amp;"."&amp; mergeValue(C22)&amp;"."&amp; mergeValue(D22)&amp;"."&amp; mergeValue(E22)</f>
        <v>1.1.1.1.1</v>
      </c>
      <c r="M22" s="556" t="s">
        <v>9</v>
      </c>
      <c r="N22" s="648"/>
      <c r="O22" s="1233"/>
      <c r="P22" s="1233"/>
      <c r="Q22" s="1233"/>
      <c r="R22" s="1233"/>
      <c r="S22" s="1233"/>
      <c r="T22" s="1233"/>
      <c r="U22" s="1233"/>
      <c r="V22" s="1233"/>
      <c r="W22" s="632" t="s">
        <v>638</v>
      </c>
      <c r="Y22" s="831"/>
      <c r="Z22" s="831" t="str">
        <f t="shared" si="0"/>
        <v>Схема подключения теплопотребляющей установки к коллектору источника тепловой энергии</v>
      </c>
      <c r="AA22" s="831"/>
      <c r="AB22" s="831"/>
      <c r="AC22" s="831"/>
      <c r="AI22" s="1009"/>
      <c r="AJ22" s="1009"/>
    </row>
    <row r="23" spans="1:36" ht="90">
      <c r="A23" s="1231"/>
      <c r="B23" s="1231"/>
      <c r="C23" s="1231"/>
      <c r="D23" s="1231"/>
      <c r="E23" s="1231"/>
      <c r="F23" s="1231">
        <v>1</v>
      </c>
      <c r="G23" s="1016"/>
      <c r="H23" s="1016"/>
      <c r="I23" s="1231"/>
      <c r="J23" s="1231">
        <v>1</v>
      </c>
      <c r="K23" s="968"/>
      <c r="L23" s="1031" t="str">
        <f>mergeValue(A23) &amp;"."&amp; mergeValue(B23)&amp;"."&amp; mergeValue(C23)&amp;"."&amp; mergeValue(D23)&amp;"."&amp; mergeValue(E23)&amp;"."&amp; mergeValue(F23)</f>
        <v>1.1.1.1.1.1</v>
      </c>
      <c r="M23" s="557" t="s">
        <v>10</v>
      </c>
      <c r="N23" s="648"/>
      <c r="O23" s="1234"/>
      <c r="P23" s="1235"/>
      <c r="Q23" s="1235"/>
      <c r="R23" s="1235"/>
      <c r="S23" s="1235"/>
      <c r="T23" s="1235"/>
      <c r="U23" s="1235"/>
      <c r="V23" s="1236"/>
      <c r="W23" s="632" t="s">
        <v>636</v>
      </c>
      <c r="Y23" s="831"/>
      <c r="Z23" s="831" t="str">
        <f t="shared" si="0"/>
        <v>Группа потребителей</v>
      </c>
      <c r="AA23" s="831"/>
      <c r="AB23" s="831"/>
      <c r="AC23" s="831"/>
      <c r="AI23" s="1009"/>
      <c r="AJ23" s="1009"/>
    </row>
    <row r="24" spans="1:36" ht="189" customHeight="1">
      <c r="A24" s="1231"/>
      <c r="B24" s="1231"/>
      <c r="C24" s="1231"/>
      <c r="D24" s="1231"/>
      <c r="E24" s="1231"/>
      <c r="F24" s="1231"/>
      <c r="G24" s="1016">
        <v>1</v>
      </c>
      <c r="H24" s="1016"/>
      <c r="I24" s="1231"/>
      <c r="J24" s="1231"/>
      <c r="K24" s="968">
        <v>1</v>
      </c>
      <c r="L24" s="1031" t="str">
        <f>mergeValue(A24) &amp;"."&amp; mergeValue(B24)&amp;"."&amp; mergeValue(C24)&amp;"."&amp; mergeValue(D24)&amp;"."&amp; mergeValue(E24)&amp;"."&amp; mergeValue(F24)&amp;"."&amp; mergeValue(G24)</f>
        <v>1.1.1.1.1.1.1</v>
      </c>
      <c r="M24" s="1070"/>
      <c r="N24" s="648"/>
      <c r="O24" s="765"/>
      <c r="P24" s="765"/>
      <c r="Q24" s="1095"/>
      <c r="R24" s="1226"/>
      <c r="S24" s="1227" t="s">
        <v>84</v>
      </c>
      <c r="T24" s="1226"/>
      <c r="U24" s="1227" t="s">
        <v>85</v>
      </c>
      <c r="V24" s="765"/>
      <c r="W24" s="1202" t="s">
        <v>655</v>
      </c>
      <c r="X24" s="1009" t="str">
        <f>strCheckDate(O25:V25)</f>
        <v/>
      </c>
      <c r="Y24" s="831"/>
      <c r="Z24" s="831" t="str">
        <f t="shared" si="0"/>
        <v/>
      </c>
      <c r="AA24" s="831"/>
      <c r="AB24" s="831"/>
      <c r="AC24" s="831"/>
      <c r="AI24" s="1009"/>
      <c r="AJ24" s="1009"/>
    </row>
    <row r="25" spans="1:36" ht="11.25" hidden="1">
      <c r="A25" s="1231"/>
      <c r="B25" s="1231"/>
      <c r="C25" s="1231"/>
      <c r="D25" s="1231"/>
      <c r="E25" s="1231"/>
      <c r="F25" s="1231"/>
      <c r="G25" s="1016"/>
      <c r="H25" s="1016"/>
      <c r="I25" s="1231"/>
      <c r="J25" s="1231"/>
      <c r="K25" s="968"/>
      <c r="L25" s="802"/>
      <c r="M25" s="648"/>
      <c r="N25" s="648"/>
      <c r="O25" s="765"/>
      <c r="P25" s="765"/>
      <c r="Q25" s="771" t="str">
        <f>R24 &amp; "-" &amp; T24</f>
        <v>-</v>
      </c>
      <c r="R25" s="1226"/>
      <c r="S25" s="1227"/>
      <c r="T25" s="1226"/>
      <c r="U25" s="1227"/>
      <c r="V25" s="765"/>
      <c r="W25" s="1203"/>
      <c r="Y25" s="831"/>
      <c r="Z25" s="831" t="str">
        <f t="shared" si="0"/>
        <v/>
      </c>
      <c r="AA25" s="831"/>
      <c r="AB25" s="831"/>
      <c r="AC25" s="831"/>
      <c r="AI25" s="1009"/>
      <c r="AJ25" s="1009"/>
    </row>
    <row r="26" spans="1:36" ht="15" customHeight="1">
      <c r="A26" s="1231"/>
      <c r="B26" s="1231"/>
      <c r="C26" s="1231"/>
      <c r="D26" s="1231"/>
      <c r="E26" s="1231"/>
      <c r="F26" s="1231"/>
      <c r="G26" s="1027"/>
      <c r="H26" s="1016"/>
      <c r="I26" s="1231"/>
      <c r="J26" s="1231"/>
      <c r="K26" s="967"/>
      <c r="L26" s="690"/>
      <c r="M26" s="559" t="s">
        <v>25</v>
      </c>
      <c r="N26" s="1007"/>
      <c r="O26" s="1007"/>
      <c r="P26" s="1007"/>
      <c r="Q26" s="1007"/>
      <c r="R26" s="1007"/>
      <c r="S26" s="1007"/>
      <c r="T26" s="1007"/>
      <c r="U26" s="1007"/>
      <c r="V26" s="764"/>
      <c r="W26" s="1204"/>
      <c r="Y26" s="831"/>
      <c r="Z26" s="831" t="str">
        <f t="shared" si="0"/>
        <v>Добавить вид теплоносителя (параметры теплоносителя)</v>
      </c>
      <c r="AA26" s="831"/>
      <c r="AB26" s="831"/>
      <c r="AC26" s="831"/>
      <c r="AI26" s="1009"/>
      <c r="AJ26" s="1009"/>
    </row>
    <row r="27" spans="1:36" ht="15" customHeight="1">
      <c r="A27" s="1231"/>
      <c r="B27" s="1231"/>
      <c r="C27" s="1231"/>
      <c r="D27" s="1231"/>
      <c r="E27" s="1231"/>
      <c r="F27" s="1027"/>
      <c r="G27" s="1027"/>
      <c r="H27" s="1016"/>
      <c r="I27" s="1231"/>
      <c r="J27" s="1027"/>
      <c r="K27" s="967"/>
      <c r="L27" s="690"/>
      <c r="M27" s="558" t="s">
        <v>11</v>
      </c>
      <c r="N27" s="1007"/>
      <c r="O27" s="1007"/>
      <c r="P27" s="1007"/>
      <c r="Q27" s="1007"/>
      <c r="R27" s="1007"/>
      <c r="S27" s="1007"/>
      <c r="T27" s="1007"/>
      <c r="U27" s="1006"/>
      <c r="V27" s="1007"/>
      <c r="W27" s="667"/>
      <c r="Y27" s="831"/>
      <c r="Z27" s="831" t="str">
        <f t="shared" si="0"/>
        <v>Добавить группу потребителей</v>
      </c>
      <c r="AA27" s="831"/>
      <c r="AB27" s="831"/>
      <c r="AC27" s="831"/>
      <c r="AI27" s="1009"/>
      <c r="AJ27" s="1009"/>
    </row>
    <row r="28" spans="1:36" ht="15" customHeight="1">
      <c r="A28" s="1231"/>
      <c r="B28" s="1231"/>
      <c r="C28" s="1231"/>
      <c r="D28" s="1231"/>
      <c r="E28" s="966"/>
      <c r="F28" s="1027"/>
      <c r="G28" s="1027"/>
      <c r="H28" s="1027"/>
      <c r="I28" s="981"/>
      <c r="J28" s="996"/>
      <c r="K28" s="965"/>
      <c r="L28" s="690"/>
      <c r="M28" s="1003" t="s">
        <v>12</v>
      </c>
      <c r="N28" s="1007"/>
      <c r="O28" s="1007"/>
      <c r="P28" s="1007"/>
      <c r="Q28" s="1007"/>
      <c r="R28" s="1007"/>
      <c r="S28" s="1007"/>
      <c r="T28" s="1007"/>
      <c r="U28" s="1006"/>
      <c r="V28" s="1007"/>
      <c r="W28" s="667"/>
      <c r="Y28" s="831"/>
      <c r="Z28" s="831" t="str">
        <f t="shared" si="0"/>
        <v>Добавить схему подключения</v>
      </c>
      <c r="AA28" s="831"/>
      <c r="AB28" s="831"/>
      <c r="AC28" s="831"/>
      <c r="AI28" s="1009"/>
      <c r="AJ28" s="1009"/>
    </row>
    <row r="29" spans="1:36" ht="15" customHeight="1">
      <c r="A29" s="1231"/>
      <c r="B29" s="1231"/>
      <c r="C29" s="1231"/>
      <c r="D29" s="966"/>
      <c r="E29" s="966"/>
      <c r="F29" s="1027"/>
      <c r="G29" s="1027"/>
      <c r="H29" s="1027"/>
      <c r="I29" s="981"/>
      <c r="J29" s="996"/>
      <c r="K29" s="965"/>
      <c r="L29" s="690"/>
      <c r="M29" s="1002" t="s">
        <v>17</v>
      </c>
      <c r="N29" s="1007"/>
      <c r="O29" s="1007"/>
      <c r="P29" s="1007"/>
      <c r="Q29" s="1007"/>
      <c r="R29" s="1007"/>
      <c r="S29" s="1007"/>
      <c r="T29" s="1007"/>
      <c r="U29" s="1006"/>
      <c r="V29" s="1007"/>
      <c r="W29" s="667"/>
      <c r="Y29" s="831"/>
      <c r="Z29" s="831" t="str">
        <f t="shared" si="0"/>
        <v>Добавить источник тепловой энергии</v>
      </c>
      <c r="AA29" s="831"/>
      <c r="AB29" s="831"/>
      <c r="AC29" s="831"/>
      <c r="AI29" s="1009"/>
      <c r="AJ29" s="1009"/>
    </row>
    <row r="30" spans="1:36" ht="15" customHeight="1">
      <c r="A30" s="1231"/>
      <c r="B30" s="1231"/>
      <c r="C30" s="966"/>
      <c r="D30" s="966"/>
      <c r="E30" s="966"/>
      <c r="F30" s="966"/>
      <c r="G30" s="971"/>
      <c r="H30" s="981"/>
      <c r="I30" s="969"/>
      <c r="J30" s="996"/>
      <c r="K30" s="970"/>
      <c r="L30" s="690"/>
      <c r="M30" s="1001" t="s">
        <v>18</v>
      </c>
      <c r="N30" s="1007"/>
      <c r="O30" s="1007"/>
      <c r="P30" s="1007"/>
      <c r="Q30" s="1007"/>
      <c r="R30" s="1007"/>
      <c r="S30" s="1007"/>
      <c r="T30" s="1007"/>
      <c r="U30" s="1006"/>
      <c r="V30" s="1007"/>
      <c r="W30" s="667"/>
      <c r="Y30" s="831"/>
      <c r="Z30" s="831" t="str">
        <f t="shared" si="0"/>
        <v>Добавить наименование системы теплоснабжения</v>
      </c>
      <c r="AA30" s="831"/>
      <c r="AB30" s="831"/>
      <c r="AC30" s="831"/>
      <c r="AI30" s="1009"/>
      <c r="AJ30" s="1009"/>
    </row>
    <row r="31" spans="1:36" ht="15" customHeight="1">
      <c r="A31" s="1231"/>
      <c r="B31" s="966"/>
      <c r="C31" s="966"/>
      <c r="D31" s="966"/>
      <c r="E31" s="966"/>
      <c r="F31" s="966"/>
      <c r="G31" s="971"/>
      <c r="H31" s="981"/>
      <c r="I31" s="981"/>
      <c r="J31" s="996"/>
      <c r="K31" s="965"/>
      <c r="L31" s="690"/>
      <c r="M31" s="735" t="s">
        <v>19</v>
      </c>
      <c r="N31" s="1007"/>
      <c r="O31" s="1007"/>
      <c r="P31" s="1007"/>
      <c r="Q31" s="1007"/>
      <c r="R31" s="1007"/>
      <c r="S31" s="1007"/>
      <c r="T31" s="1007"/>
      <c r="U31" s="1006"/>
      <c r="V31" s="1007"/>
      <c r="W31" s="667"/>
      <c r="Y31" s="831"/>
      <c r="Z31" s="831" t="str">
        <f t="shared" si="0"/>
        <v>Добавить территорию действия тарифа</v>
      </c>
      <c r="AA31" s="831"/>
      <c r="AB31" s="831"/>
      <c r="AC31" s="831"/>
      <c r="AI31" s="1009"/>
      <c r="AJ31" s="1009"/>
    </row>
    <row r="32" spans="1:36" s="991" customFormat="1" ht="15" customHeight="1">
      <c r="L32" s="494"/>
      <c r="M32" s="738" t="s">
        <v>309</v>
      </c>
      <c r="N32" s="1007"/>
      <c r="O32" s="1007"/>
      <c r="P32" s="1007"/>
      <c r="Q32" s="1007"/>
      <c r="R32" s="1007"/>
      <c r="S32" s="1007"/>
      <c r="T32" s="1007"/>
      <c r="U32" s="1006"/>
      <c r="V32" s="1007"/>
      <c r="W32" s="667"/>
      <c r="X32" s="1011"/>
      <c r="Y32" s="1011"/>
      <c r="Z32" s="1011"/>
      <c r="AA32" s="1011"/>
      <c r="AB32" s="1011"/>
      <c r="AC32" s="1011"/>
      <c r="AD32" s="1011"/>
      <c r="AE32" s="1011"/>
      <c r="AF32" s="1011"/>
      <c r="AG32" s="1011"/>
      <c r="AH32" s="1011"/>
    </row>
    <row r="33" spans="1:34" ht="11.25">
      <c r="A33" s="992"/>
      <c r="B33" s="992"/>
      <c r="C33" s="992"/>
      <c r="D33" s="992"/>
      <c r="E33" s="992"/>
      <c r="F33" s="992"/>
      <c r="G33" s="992"/>
      <c r="H33" s="992"/>
      <c r="I33" s="992"/>
      <c r="J33" s="992"/>
      <c r="K33" s="992"/>
      <c r="X33" s="992"/>
      <c r="Y33" s="992"/>
      <c r="Z33" s="992"/>
      <c r="AA33" s="992"/>
      <c r="AB33" s="992"/>
      <c r="AC33" s="992"/>
      <c r="AD33" s="992"/>
      <c r="AE33" s="992"/>
      <c r="AF33" s="992"/>
      <c r="AG33" s="992"/>
      <c r="AH33" s="992"/>
    </row>
    <row r="34" spans="1:34" ht="90" customHeight="1">
      <c r="L34" s="1">
        <v>1</v>
      </c>
      <c r="M34" s="1195" t="s">
        <v>632</v>
      </c>
      <c r="N34" s="1195"/>
      <c r="O34" s="1195"/>
      <c r="P34" s="1195"/>
      <c r="Q34" s="1195"/>
      <c r="R34" s="1195"/>
      <c r="S34" s="1195"/>
      <c r="T34" s="1195"/>
      <c r="U34" s="1195"/>
      <c r="V34" s="1195"/>
      <c r="W34" s="1195"/>
    </row>
  </sheetData>
  <sheetProtection algorithmName="SHA-512" hashValue="1x+QUzlzGxVVZU0aY3HQCxtRHnwxiMAqVmdp3gPK7MoiP05K2UU5li9JxMRlaK3+jVmf5iSN3dkjF4L9DRVo5g==" saltValue="bO5pZSbgdCaTIjo5i93X8w==" spinCount="100000" sheet="1" objects="1" scenarios="1" formatColumns="0" formatRows="0"/>
  <dataConsolidate leftLabels="1"/>
  <mergeCells count="39">
    <mergeCell ref="L11:M11"/>
    <mergeCell ref="L5:T5"/>
    <mergeCell ref="O7:T7"/>
    <mergeCell ref="O8:T8"/>
    <mergeCell ref="O9:T9"/>
    <mergeCell ref="O10:T10"/>
    <mergeCell ref="O12:U12"/>
    <mergeCell ref="L13:V13"/>
    <mergeCell ref="W13:W16"/>
    <mergeCell ref="L14:L16"/>
    <mergeCell ref="M14:M16"/>
    <mergeCell ref="O14:T14"/>
    <mergeCell ref="U14:U16"/>
    <mergeCell ref="V14:V16"/>
    <mergeCell ref="O15:O16"/>
    <mergeCell ref="P15:Q15"/>
    <mergeCell ref="R15:T15"/>
    <mergeCell ref="S16:T16"/>
    <mergeCell ref="S17:T17"/>
    <mergeCell ref="A18:A31"/>
    <mergeCell ref="O18:V18"/>
    <mergeCell ref="B19:B30"/>
    <mergeCell ref="O19:V19"/>
    <mergeCell ref="C20:C29"/>
    <mergeCell ref="O20:V20"/>
    <mergeCell ref="D21:D28"/>
    <mergeCell ref="U24:U25"/>
    <mergeCell ref="W24:W26"/>
    <mergeCell ref="M34:W34"/>
    <mergeCell ref="O21:V21"/>
    <mergeCell ref="E22:E27"/>
    <mergeCell ref="I22:I27"/>
    <mergeCell ref="O22:V22"/>
    <mergeCell ref="F23:F26"/>
    <mergeCell ref="J23:J26"/>
    <mergeCell ref="O23:V23"/>
    <mergeCell ref="R24:R25"/>
    <mergeCell ref="S24:S25"/>
    <mergeCell ref="T24:T25"/>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WC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04 U393240 S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50</v>
      </c>
    </row>
    <row r="2" spans="1:20" ht="22.5">
      <c r="F2" s="1196" t="s">
        <v>491</v>
      </c>
      <c r="G2" s="1197"/>
      <c r="H2" s="1198"/>
      <c r="I2" s="642"/>
    </row>
    <row r="3" spans="1:20" ht="3" customHeight="1"/>
    <row r="4" spans="1:20" s="572" customFormat="1" ht="11.25">
      <c r="A4" s="592"/>
      <c r="B4" s="592"/>
      <c r="C4" s="592"/>
      <c r="D4" s="592"/>
      <c r="F4" s="1157" t="s">
        <v>454</v>
      </c>
      <c r="G4" s="1157"/>
      <c r="H4" s="1157"/>
      <c r="I4" s="1199"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199"/>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27.12.2022</v>
      </c>
      <c r="I7" s="583" t="s">
        <v>493</v>
      </c>
      <c r="J7" s="617"/>
      <c r="K7" s="592"/>
      <c r="L7" s="592"/>
      <c r="M7" s="592"/>
      <c r="N7" s="592"/>
      <c r="O7" s="592"/>
      <c r="P7" s="592"/>
      <c r="Q7" s="592"/>
      <c r="R7" s="592"/>
      <c r="S7" s="592"/>
      <c r="T7" s="592"/>
    </row>
    <row r="8" spans="1:20" s="572" customFormat="1" ht="45">
      <c r="A8" s="1200">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0"/>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0"/>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0"/>
      <c r="B11" s="1200">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200"/>
      <c r="B12" s="1200"/>
      <c r="C12" s="1200">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0"/>
      <c r="B13" s="1200"/>
      <c r="C13" s="1200"/>
      <c r="D13" s="625">
        <v>1</v>
      </c>
      <c r="F13" s="618" t="str">
        <f>"4."&amp;mergeValue(A13) &amp;"."&amp;mergeValue(B13)&amp;"."&amp;mergeValue(C13)&amp;"."&amp;mergeValue(D13)</f>
        <v>4.1.1.1.1</v>
      </c>
      <c r="G13" s="635" t="s">
        <v>498</v>
      </c>
      <c r="H13" s="606"/>
      <c r="I13" s="1201" t="s">
        <v>591</v>
      </c>
      <c r="J13" s="617"/>
      <c r="K13" s="592"/>
      <c r="L13" s="592"/>
      <c r="M13" s="592"/>
      <c r="N13" s="592"/>
      <c r="O13" s="592"/>
      <c r="P13" s="592"/>
      <c r="Q13" s="592"/>
      <c r="R13" s="592"/>
      <c r="S13" s="592"/>
      <c r="T13" s="592"/>
    </row>
    <row r="14" spans="1:20" s="572" customFormat="1" ht="18.75">
      <c r="A14" s="1200"/>
      <c r="B14" s="1200"/>
      <c r="C14" s="1200"/>
      <c r="D14" s="625"/>
      <c r="F14" s="621"/>
      <c r="G14" s="552" t="s">
        <v>4</v>
      </c>
      <c r="H14" s="626"/>
      <c r="I14" s="1201"/>
      <c r="J14" s="617"/>
      <c r="K14" s="592"/>
      <c r="L14" s="592"/>
      <c r="M14" s="592"/>
      <c r="N14" s="592"/>
      <c r="O14" s="592"/>
      <c r="P14" s="592"/>
      <c r="Q14" s="592"/>
      <c r="R14" s="592"/>
      <c r="S14" s="592"/>
      <c r="T14" s="592"/>
    </row>
    <row r="15" spans="1:20" s="572" customFormat="1" ht="18.75">
      <c r="A15" s="1200"/>
      <c r="B15" s="1200"/>
      <c r="C15" s="625"/>
      <c r="D15" s="625"/>
      <c r="F15" s="636"/>
      <c r="G15" s="579" t="s">
        <v>403</v>
      </c>
      <c r="H15" s="637"/>
      <c r="I15" s="638"/>
      <c r="J15" s="617"/>
      <c r="K15" s="592"/>
      <c r="L15" s="592"/>
      <c r="M15" s="592"/>
      <c r="N15" s="592"/>
      <c r="O15" s="592"/>
      <c r="P15" s="592"/>
      <c r="Q15" s="592"/>
      <c r="R15" s="592"/>
      <c r="S15" s="592"/>
      <c r="T15" s="592"/>
    </row>
    <row r="16" spans="1:20" s="572" customFormat="1" ht="18.75">
      <c r="A16" s="1200"/>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5" t="s">
        <v>593</v>
      </c>
      <c r="H19" s="1195"/>
      <c r="I19" s="596"/>
      <c r="J19" s="616"/>
      <c r="K19" s="616"/>
      <c r="L19" s="616"/>
      <c r="M19" s="616"/>
      <c r="N19" s="616"/>
      <c r="O19" s="616"/>
      <c r="P19" s="616"/>
      <c r="Q19" s="616"/>
      <c r="R19" s="616"/>
      <c r="S19" s="616"/>
      <c r="T19" s="616"/>
    </row>
  </sheetData>
  <sheetProtection algorithmName="SHA-512" hashValue="A82pN8MvooURu+0gfg9yRVIVhuE5HZedqBZMnXsr3Qxjy4ep9oUNXq1HpgsUAwAzbMCNrr1O9jB0fIYxuRbAyA==" saltValue="cSeArv1xohj1IJmqAL3eh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34" width="10.5703125" style="587"/>
    <col min="35" max="256" width="10.5703125" style="525"/>
    <col min="257" max="264" width="0" style="525" hidden="1" customWidth="1"/>
    <col min="265" max="265" width="3.7109375" style="525" customWidth="1"/>
    <col min="266" max="266" width="3.85546875" style="525" customWidth="1"/>
    <col min="267" max="267" width="3.7109375" style="525" customWidth="1"/>
    <col min="268" max="268" width="12.7109375" style="525" customWidth="1"/>
    <col min="269" max="269" width="52.7109375" style="525" customWidth="1"/>
    <col min="270" max="273" width="0" style="525" hidden="1" customWidth="1"/>
    <col min="274" max="274" width="12.28515625" style="525" customWidth="1"/>
    <col min="275" max="275" width="6.42578125" style="525" customWidth="1"/>
    <col min="276" max="276" width="12.28515625" style="525" customWidth="1"/>
    <col min="277" max="277" width="0" style="525" hidden="1" customWidth="1"/>
    <col min="278" max="278" width="3.7109375" style="525" customWidth="1"/>
    <col min="279" max="279" width="11.140625" style="525" bestFit="1" customWidth="1"/>
    <col min="280" max="281" width="10.5703125" style="525"/>
    <col min="282" max="282" width="11.140625" style="525" customWidth="1"/>
    <col min="283" max="512" width="10.5703125" style="525"/>
    <col min="513" max="520" width="0" style="525" hidden="1" customWidth="1"/>
    <col min="521" max="521" width="3.7109375" style="525" customWidth="1"/>
    <col min="522" max="522" width="3.85546875" style="525" customWidth="1"/>
    <col min="523" max="523" width="3.7109375" style="525" customWidth="1"/>
    <col min="524" max="524" width="12.7109375" style="525" customWidth="1"/>
    <col min="525" max="525" width="52.7109375" style="525" customWidth="1"/>
    <col min="526" max="529" width="0" style="525" hidden="1" customWidth="1"/>
    <col min="530" max="530" width="12.28515625" style="525" customWidth="1"/>
    <col min="531" max="531" width="6.42578125" style="525" customWidth="1"/>
    <col min="532" max="532" width="12.28515625" style="525" customWidth="1"/>
    <col min="533" max="533" width="0" style="525" hidden="1" customWidth="1"/>
    <col min="534" max="534" width="3.7109375" style="525" customWidth="1"/>
    <col min="535" max="535" width="11.140625" style="525" bestFit="1" customWidth="1"/>
    <col min="536" max="537" width="10.5703125" style="525"/>
    <col min="538" max="538" width="11.140625" style="525" customWidth="1"/>
    <col min="539" max="768" width="10.5703125" style="525"/>
    <col min="769" max="776" width="0" style="525" hidden="1" customWidth="1"/>
    <col min="777" max="777" width="3.7109375" style="525" customWidth="1"/>
    <col min="778" max="778" width="3.85546875" style="525" customWidth="1"/>
    <col min="779" max="779" width="3.7109375" style="525" customWidth="1"/>
    <col min="780" max="780" width="12.7109375" style="525" customWidth="1"/>
    <col min="781" max="781" width="52.7109375" style="525" customWidth="1"/>
    <col min="782" max="785" width="0" style="525" hidden="1" customWidth="1"/>
    <col min="786" max="786" width="12.28515625" style="525" customWidth="1"/>
    <col min="787" max="787" width="6.42578125" style="525" customWidth="1"/>
    <col min="788" max="788" width="12.28515625" style="525" customWidth="1"/>
    <col min="789" max="789" width="0" style="525" hidden="1" customWidth="1"/>
    <col min="790" max="790" width="3.7109375" style="525" customWidth="1"/>
    <col min="791" max="791" width="11.140625" style="525" bestFit="1" customWidth="1"/>
    <col min="792" max="793" width="10.5703125" style="525"/>
    <col min="794" max="794" width="11.140625" style="525" customWidth="1"/>
    <col min="795" max="1024" width="10.5703125" style="525"/>
    <col min="1025" max="1032" width="0" style="525" hidden="1" customWidth="1"/>
    <col min="1033" max="1033" width="3.7109375" style="525" customWidth="1"/>
    <col min="1034" max="1034" width="3.85546875" style="525" customWidth="1"/>
    <col min="1035" max="1035" width="3.7109375" style="525" customWidth="1"/>
    <col min="1036" max="1036" width="12.7109375" style="525" customWidth="1"/>
    <col min="1037" max="1037" width="52.7109375" style="525" customWidth="1"/>
    <col min="1038" max="1041" width="0" style="525" hidden="1" customWidth="1"/>
    <col min="1042" max="1042" width="12.28515625" style="525" customWidth="1"/>
    <col min="1043" max="1043" width="6.42578125" style="525" customWidth="1"/>
    <col min="1044" max="1044" width="12.28515625" style="525" customWidth="1"/>
    <col min="1045" max="1045" width="0" style="525" hidden="1" customWidth="1"/>
    <col min="1046" max="1046" width="3.7109375" style="525" customWidth="1"/>
    <col min="1047" max="1047" width="11.140625" style="525" bestFit="1" customWidth="1"/>
    <col min="1048" max="1049" width="10.5703125" style="525"/>
    <col min="1050" max="1050" width="11.140625" style="525" customWidth="1"/>
    <col min="1051" max="1280" width="10.5703125" style="525"/>
    <col min="1281" max="1288" width="0" style="525" hidden="1" customWidth="1"/>
    <col min="1289" max="1289" width="3.7109375" style="525" customWidth="1"/>
    <col min="1290" max="1290" width="3.85546875" style="525" customWidth="1"/>
    <col min="1291" max="1291" width="3.7109375" style="525" customWidth="1"/>
    <col min="1292" max="1292" width="12.7109375" style="525" customWidth="1"/>
    <col min="1293" max="1293" width="52.7109375" style="525" customWidth="1"/>
    <col min="1294" max="1297" width="0" style="525" hidden="1" customWidth="1"/>
    <col min="1298" max="1298" width="12.28515625" style="525" customWidth="1"/>
    <col min="1299" max="1299" width="6.42578125" style="525" customWidth="1"/>
    <col min="1300" max="1300" width="12.28515625" style="525" customWidth="1"/>
    <col min="1301" max="1301" width="0" style="525" hidden="1" customWidth="1"/>
    <col min="1302" max="1302" width="3.7109375" style="525" customWidth="1"/>
    <col min="1303" max="1303" width="11.140625" style="525" bestFit="1" customWidth="1"/>
    <col min="1304" max="1305" width="10.5703125" style="525"/>
    <col min="1306" max="1306" width="11.140625" style="525" customWidth="1"/>
    <col min="1307" max="1536" width="10.5703125" style="525"/>
    <col min="1537" max="1544" width="0" style="525" hidden="1" customWidth="1"/>
    <col min="1545" max="1545" width="3.7109375" style="525" customWidth="1"/>
    <col min="1546" max="1546" width="3.85546875" style="525" customWidth="1"/>
    <col min="1547" max="1547" width="3.7109375" style="525" customWidth="1"/>
    <col min="1548" max="1548" width="12.7109375" style="525" customWidth="1"/>
    <col min="1549" max="1549" width="52.7109375" style="525" customWidth="1"/>
    <col min="1550" max="1553" width="0" style="525" hidden="1" customWidth="1"/>
    <col min="1554" max="1554" width="12.28515625" style="525" customWidth="1"/>
    <col min="1555" max="1555" width="6.42578125" style="525" customWidth="1"/>
    <col min="1556" max="1556" width="12.28515625" style="525" customWidth="1"/>
    <col min="1557" max="1557" width="0" style="525" hidden="1" customWidth="1"/>
    <col min="1558" max="1558" width="3.7109375" style="525" customWidth="1"/>
    <col min="1559" max="1559" width="11.140625" style="525" bestFit="1" customWidth="1"/>
    <col min="1560" max="1561" width="10.5703125" style="525"/>
    <col min="1562" max="1562" width="11.140625" style="525" customWidth="1"/>
    <col min="1563" max="1792" width="10.5703125" style="525"/>
    <col min="1793" max="1800" width="0" style="525" hidden="1" customWidth="1"/>
    <col min="1801" max="1801" width="3.7109375" style="525" customWidth="1"/>
    <col min="1802" max="1802" width="3.85546875" style="525" customWidth="1"/>
    <col min="1803" max="1803" width="3.7109375" style="525" customWidth="1"/>
    <col min="1804" max="1804" width="12.7109375" style="525" customWidth="1"/>
    <col min="1805" max="1805" width="52.7109375" style="525" customWidth="1"/>
    <col min="1806" max="1809" width="0" style="525" hidden="1" customWidth="1"/>
    <col min="1810" max="1810" width="12.28515625" style="525" customWidth="1"/>
    <col min="1811" max="1811" width="6.42578125" style="525" customWidth="1"/>
    <col min="1812" max="1812" width="12.28515625" style="525" customWidth="1"/>
    <col min="1813" max="1813" width="0" style="525" hidden="1" customWidth="1"/>
    <col min="1814" max="1814" width="3.7109375" style="525" customWidth="1"/>
    <col min="1815" max="1815" width="11.140625" style="525" bestFit="1" customWidth="1"/>
    <col min="1816" max="1817" width="10.5703125" style="525"/>
    <col min="1818" max="1818" width="11.140625" style="525" customWidth="1"/>
    <col min="1819" max="2048" width="10.5703125" style="525"/>
    <col min="2049" max="2056" width="0" style="525" hidden="1" customWidth="1"/>
    <col min="2057" max="2057" width="3.7109375" style="525" customWidth="1"/>
    <col min="2058" max="2058" width="3.85546875" style="525" customWidth="1"/>
    <col min="2059" max="2059" width="3.7109375" style="525" customWidth="1"/>
    <col min="2060" max="2060" width="12.7109375" style="525" customWidth="1"/>
    <col min="2061" max="2061" width="52.7109375" style="525" customWidth="1"/>
    <col min="2062" max="2065" width="0" style="525" hidden="1" customWidth="1"/>
    <col min="2066" max="2066" width="12.28515625" style="525" customWidth="1"/>
    <col min="2067" max="2067" width="6.42578125" style="525" customWidth="1"/>
    <col min="2068" max="2068" width="12.28515625" style="525" customWidth="1"/>
    <col min="2069" max="2069" width="0" style="525" hidden="1" customWidth="1"/>
    <col min="2070" max="2070" width="3.7109375" style="525" customWidth="1"/>
    <col min="2071" max="2071" width="11.140625" style="525" bestFit="1" customWidth="1"/>
    <col min="2072" max="2073" width="10.5703125" style="525"/>
    <col min="2074" max="2074" width="11.140625" style="525" customWidth="1"/>
    <col min="2075" max="2304" width="10.5703125" style="525"/>
    <col min="2305" max="2312" width="0" style="525" hidden="1" customWidth="1"/>
    <col min="2313" max="2313" width="3.7109375" style="525" customWidth="1"/>
    <col min="2314" max="2314" width="3.85546875" style="525" customWidth="1"/>
    <col min="2315" max="2315" width="3.7109375" style="525" customWidth="1"/>
    <col min="2316" max="2316" width="12.7109375" style="525" customWidth="1"/>
    <col min="2317" max="2317" width="52.7109375" style="525" customWidth="1"/>
    <col min="2318" max="2321" width="0" style="525" hidden="1" customWidth="1"/>
    <col min="2322" max="2322" width="12.28515625" style="525" customWidth="1"/>
    <col min="2323" max="2323" width="6.42578125" style="525" customWidth="1"/>
    <col min="2324" max="2324" width="12.28515625" style="525" customWidth="1"/>
    <col min="2325" max="2325" width="0" style="525" hidden="1" customWidth="1"/>
    <col min="2326" max="2326" width="3.7109375" style="525" customWidth="1"/>
    <col min="2327" max="2327" width="11.140625" style="525" bestFit="1" customWidth="1"/>
    <col min="2328" max="2329" width="10.5703125" style="525"/>
    <col min="2330" max="2330" width="11.140625" style="525" customWidth="1"/>
    <col min="2331" max="2560" width="10.5703125" style="525"/>
    <col min="2561" max="2568" width="0" style="525" hidden="1" customWidth="1"/>
    <col min="2569" max="2569" width="3.7109375" style="525" customWidth="1"/>
    <col min="2570" max="2570" width="3.85546875" style="525" customWidth="1"/>
    <col min="2571" max="2571" width="3.7109375" style="525" customWidth="1"/>
    <col min="2572" max="2572" width="12.7109375" style="525" customWidth="1"/>
    <col min="2573" max="2573" width="52.7109375" style="525" customWidth="1"/>
    <col min="2574" max="2577" width="0" style="525" hidden="1" customWidth="1"/>
    <col min="2578" max="2578" width="12.28515625" style="525" customWidth="1"/>
    <col min="2579" max="2579" width="6.42578125" style="525" customWidth="1"/>
    <col min="2580" max="2580" width="12.28515625" style="525" customWidth="1"/>
    <col min="2581" max="2581" width="0" style="525" hidden="1" customWidth="1"/>
    <col min="2582" max="2582" width="3.7109375" style="525" customWidth="1"/>
    <col min="2583" max="2583" width="11.140625" style="525" bestFit="1" customWidth="1"/>
    <col min="2584" max="2585" width="10.5703125" style="525"/>
    <col min="2586" max="2586" width="11.140625" style="525" customWidth="1"/>
    <col min="2587" max="2816" width="10.5703125" style="525"/>
    <col min="2817" max="2824" width="0" style="525" hidden="1" customWidth="1"/>
    <col min="2825" max="2825" width="3.7109375" style="525" customWidth="1"/>
    <col min="2826" max="2826" width="3.85546875" style="525" customWidth="1"/>
    <col min="2827" max="2827" width="3.7109375" style="525" customWidth="1"/>
    <col min="2828" max="2828" width="12.7109375" style="525" customWidth="1"/>
    <col min="2829" max="2829" width="52.7109375" style="525" customWidth="1"/>
    <col min="2830" max="2833" width="0" style="525" hidden="1" customWidth="1"/>
    <col min="2834" max="2834" width="12.28515625" style="525" customWidth="1"/>
    <col min="2835" max="2835" width="6.42578125" style="525" customWidth="1"/>
    <col min="2836" max="2836" width="12.28515625" style="525" customWidth="1"/>
    <col min="2837" max="2837" width="0" style="525" hidden="1" customWidth="1"/>
    <col min="2838" max="2838" width="3.7109375" style="525" customWidth="1"/>
    <col min="2839" max="2839" width="11.140625" style="525" bestFit="1" customWidth="1"/>
    <col min="2840" max="2841" width="10.5703125" style="525"/>
    <col min="2842" max="2842" width="11.140625" style="525" customWidth="1"/>
    <col min="2843" max="3072" width="10.5703125" style="525"/>
    <col min="3073" max="3080" width="0" style="525" hidden="1" customWidth="1"/>
    <col min="3081" max="3081" width="3.7109375" style="525" customWidth="1"/>
    <col min="3082" max="3082" width="3.85546875" style="525" customWidth="1"/>
    <col min="3083" max="3083" width="3.7109375" style="525" customWidth="1"/>
    <col min="3084" max="3084" width="12.7109375" style="525" customWidth="1"/>
    <col min="3085" max="3085" width="52.7109375" style="525" customWidth="1"/>
    <col min="3086" max="3089" width="0" style="525" hidden="1" customWidth="1"/>
    <col min="3090" max="3090" width="12.28515625" style="525" customWidth="1"/>
    <col min="3091" max="3091" width="6.42578125" style="525" customWidth="1"/>
    <col min="3092" max="3092" width="12.28515625" style="525" customWidth="1"/>
    <col min="3093" max="3093" width="0" style="525" hidden="1" customWidth="1"/>
    <col min="3094" max="3094" width="3.7109375" style="525" customWidth="1"/>
    <col min="3095" max="3095" width="11.140625" style="525" bestFit="1" customWidth="1"/>
    <col min="3096" max="3097" width="10.5703125" style="525"/>
    <col min="3098" max="3098" width="11.140625" style="525" customWidth="1"/>
    <col min="3099" max="3328" width="10.5703125" style="525"/>
    <col min="3329" max="3336" width="0" style="525" hidden="1" customWidth="1"/>
    <col min="3337" max="3337" width="3.7109375" style="525" customWidth="1"/>
    <col min="3338" max="3338" width="3.85546875" style="525" customWidth="1"/>
    <col min="3339" max="3339" width="3.7109375" style="525" customWidth="1"/>
    <col min="3340" max="3340" width="12.7109375" style="525" customWidth="1"/>
    <col min="3341" max="3341" width="52.7109375" style="525" customWidth="1"/>
    <col min="3342" max="3345" width="0" style="525" hidden="1" customWidth="1"/>
    <col min="3346" max="3346" width="12.28515625" style="525" customWidth="1"/>
    <col min="3347" max="3347" width="6.42578125" style="525" customWidth="1"/>
    <col min="3348" max="3348" width="12.28515625" style="525" customWidth="1"/>
    <col min="3349" max="3349" width="0" style="525" hidden="1" customWidth="1"/>
    <col min="3350" max="3350" width="3.7109375" style="525" customWidth="1"/>
    <col min="3351" max="3351" width="11.140625" style="525" bestFit="1" customWidth="1"/>
    <col min="3352" max="3353" width="10.5703125" style="525"/>
    <col min="3354" max="3354" width="11.140625" style="525" customWidth="1"/>
    <col min="3355" max="3584" width="10.5703125" style="525"/>
    <col min="3585" max="3592" width="0" style="525" hidden="1" customWidth="1"/>
    <col min="3593" max="3593" width="3.7109375" style="525" customWidth="1"/>
    <col min="3594" max="3594" width="3.85546875" style="525" customWidth="1"/>
    <col min="3595" max="3595" width="3.7109375" style="525" customWidth="1"/>
    <col min="3596" max="3596" width="12.7109375" style="525" customWidth="1"/>
    <col min="3597" max="3597" width="52.7109375" style="525" customWidth="1"/>
    <col min="3598" max="3601" width="0" style="525" hidden="1" customWidth="1"/>
    <col min="3602" max="3602" width="12.28515625" style="525" customWidth="1"/>
    <col min="3603" max="3603" width="6.42578125" style="525" customWidth="1"/>
    <col min="3604" max="3604" width="12.28515625" style="525" customWidth="1"/>
    <col min="3605" max="3605" width="0" style="525" hidden="1" customWidth="1"/>
    <col min="3606" max="3606" width="3.7109375" style="525" customWidth="1"/>
    <col min="3607" max="3607" width="11.140625" style="525" bestFit="1" customWidth="1"/>
    <col min="3608" max="3609" width="10.5703125" style="525"/>
    <col min="3610" max="3610" width="11.140625" style="525" customWidth="1"/>
    <col min="3611" max="3840" width="10.5703125" style="525"/>
    <col min="3841" max="3848" width="0" style="525" hidden="1" customWidth="1"/>
    <col min="3849" max="3849" width="3.7109375" style="525" customWidth="1"/>
    <col min="3850" max="3850" width="3.85546875" style="525" customWidth="1"/>
    <col min="3851" max="3851" width="3.7109375" style="525" customWidth="1"/>
    <col min="3852" max="3852" width="12.7109375" style="525" customWidth="1"/>
    <col min="3853" max="3853" width="52.7109375" style="525" customWidth="1"/>
    <col min="3854" max="3857" width="0" style="525" hidden="1" customWidth="1"/>
    <col min="3858" max="3858" width="12.28515625" style="525" customWidth="1"/>
    <col min="3859" max="3859" width="6.42578125" style="525" customWidth="1"/>
    <col min="3860" max="3860" width="12.28515625" style="525" customWidth="1"/>
    <col min="3861" max="3861" width="0" style="525" hidden="1" customWidth="1"/>
    <col min="3862" max="3862" width="3.7109375" style="525" customWidth="1"/>
    <col min="3863" max="3863" width="11.140625" style="525" bestFit="1" customWidth="1"/>
    <col min="3864" max="3865" width="10.5703125" style="525"/>
    <col min="3866" max="3866" width="11.140625" style="525" customWidth="1"/>
    <col min="3867" max="4096" width="10.5703125" style="525"/>
    <col min="4097" max="4104" width="0" style="525" hidden="1" customWidth="1"/>
    <col min="4105" max="4105" width="3.7109375" style="525" customWidth="1"/>
    <col min="4106" max="4106" width="3.85546875" style="525" customWidth="1"/>
    <col min="4107" max="4107" width="3.7109375" style="525" customWidth="1"/>
    <col min="4108" max="4108" width="12.7109375" style="525" customWidth="1"/>
    <col min="4109" max="4109" width="52.7109375" style="525" customWidth="1"/>
    <col min="4110" max="4113" width="0" style="525" hidden="1" customWidth="1"/>
    <col min="4114" max="4114" width="12.28515625" style="525" customWidth="1"/>
    <col min="4115" max="4115" width="6.42578125" style="525" customWidth="1"/>
    <col min="4116" max="4116" width="12.28515625" style="525" customWidth="1"/>
    <col min="4117" max="4117" width="0" style="525" hidden="1" customWidth="1"/>
    <col min="4118" max="4118" width="3.7109375" style="525" customWidth="1"/>
    <col min="4119" max="4119" width="11.140625" style="525" bestFit="1" customWidth="1"/>
    <col min="4120" max="4121" width="10.5703125" style="525"/>
    <col min="4122" max="4122" width="11.140625" style="525" customWidth="1"/>
    <col min="4123" max="4352" width="10.5703125" style="525"/>
    <col min="4353" max="4360" width="0" style="525" hidden="1" customWidth="1"/>
    <col min="4361" max="4361" width="3.7109375" style="525" customWidth="1"/>
    <col min="4362" max="4362" width="3.85546875" style="525" customWidth="1"/>
    <col min="4363" max="4363" width="3.7109375" style="525" customWidth="1"/>
    <col min="4364" max="4364" width="12.7109375" style="525" customWidth="1"/>
    <col min="4365" max="4365" width="52.7109375" style="525" customWidth="1"/>
    <col min="4366" max="4369" width="0" style="525" hidden="1" customWidth="1"/>
    <col min="4370" max="4370" width="12.28515625" style="525" customWidth="1"/>
    <col min="4371" max="4371" width="6.42578125" style="525" customWidth="1"/>
    <col min="4372" max="4372" width="12.28515625" style="525" customWidth="1"/>
    <col min="4373" max="4373" width="0" style="525" hidden="1" customWidth="1"/>
    <col min="4374" max="4374" width="3.7109375" style="525" customWidth="1"/>
    <col min="4375" max="4375" width="11.140625" style="525" bestFit="1" customWidth="1"/>
    <col min="4376" max="4377" width="10.5703125" style="525"/>
    <col min="4378" max="4378" width="11.140625" style="525" customWidth="1"/>
    <col min="4379" max="4608" width="10.5703125" style="525"/>
    <col min="4609" max="4616" width="0" style="525" hidden="1" customWidth="1"/>
    <col min="4617" max="4617" width="3.7109375" style="525" customWidth="1"/>
    <col min="4618" max="4618" width="3.85546875" style="525" customWidth="1"/>
    <col min="4619" max="4619" width="3.7109375" style="525" customWidth="1"/>
    <col min="4620" max="4620" width="12.7109375" style="525" customWidth="1"/>
    <col min="4621" max="4621" width="52.7109375" style="525" customWidth="1"/>
    <col min="4622" max="4625" width="0" style="525" hidden="1" customWidth="1"/>
    <col min="4626" max="4626" width="12.28515625" style="525" customWidth="1"/>
    <col min="4627" max="4627" width="6.42578125" style="525" customWidth="1"/>
    <col min="4628" max="4628" width="12.28515625" style="525" customWidth="1"/>
    <col min="4629" max="4629" width="0" style="525" hidden="1" customWidth="1"/>
    <col min="4630" max="4630" width="3.7109375" style="525" customWidth="1"/>
    <col min="4631" max="4631" width="11.140625" style="525" bestFit="1" customWidth="1"/>
    <col min="4632" max="4633" width="10.5703125" style="525"/>
    <col min="4634" max="4634" width="11.140625" style="525" customWidth="1"/>
    <col min="4635" max="4864" width="10.5703125" style="525"/>
    <col min="4865" max="4872" width="0" style="525" hidden="1" customWidth="1"/>
    <col min="4873" max="4873" width="3.7109375" style="525" customWidth="1"/>
    <col min="4874" max="4874" width="3.85546875" style="525" customWidth="1"/>
    <col min="4875" max="4875" width="3.7109375" style="525" customWidth="1"/>
    <col min="4876" max="4876" width="12.7109375" style="525" customWidth="1"/>
    <col min="4877" max="4877" width="52.7109375" style="525" customWidth="1"/>
    <col min="4878" max="4881" width="0" style="525" hidden="1" customWidth="1"/>
    <col min="4882" max="4882" width="12.28515625" style="525" customWidth="1"/>
    <col min="4883" max="4883" width="6.42578125" style="525" customWidth="1"/>
    <col min="4884" max="4884" width="12.28515625" style="525" customWidth="1"/>
    <col min="4885" max="4885" width="0" style="525" hidden="1" customWidth="1"/>
    <col min="4886" max="4886" width="3.7109375" style="525" customWidth="1"/>
    <col min="4887" max="4887" width="11.140625" style="525" bestFit="1" customWidth="1"/>
    <col min="4888" max="4889" width="10.5703125" style="525"/>
    <col min="4890" max="4890" width="11.140625" style="525" customWidth="1"/>
    <col min="4891" max="5120" width="10.5703125" style="525"/>
    <col min="5121" max="5128" width="0" style="525" hidden="1" customWidth="1"/>
    <col min="5129" max="5129" width="3.7109375" style="525" customWidth="1"/>
    <col min="5130" max="5130" width="3.85546875" style="525" customWidth="1"/>
    <col min="5131" max="5131" width="3.7109375" style="525" customWidth="1"/>
    <col min="5132" max="5132" width="12.7109375" style="525" customWidth="1"/>
    <col min="5133" max="5133" width="52.7109375" style="525" customWidth="1"/>
    <col min="5134" max="5137" width="0" style="525" hidden="1" customWidth="1"/>
    <col min="5138" max="5138" width="12.28515625" style="525" customWidth="1"/>
    <col min="5139" max="5139" width="6.42578125" style="525" customWidth="1"/>
    <col min="5140" max="5140" width="12.28515625" style="525" customWidth="1"/>
    <col min="5141" max="5141" width="0" style="525" hidden="1" customWidth="1"/>
    <col min="5142" max="5142" width="3.7109375" style="525" customWidth="1"/>
    <col min="5143" max="5143" width="11.140625" style="525" bestFit="1" customWidth="1"/>
    <col min="5144" max="5145" width="10.5703125" style="525"/>
    <col min="5146" max="5146" width="11.140625" style="525" customWidth="1"/>
    <col min="5147" max="5376" width="10.5703125" style="525"/>
    <col min="5377" max="5384" width="0" style="525" hidden="1" customWidth="1"/>
    <col min="5385" max="5385" width="3.7109375" style="525" customWidth="1"/>
    <col min="5386" max="5386" width="3.85546875" style="525" customWidth="1"/>
    <col min="5387" max="5387" width="3.7109375" style="525" customWidth="1"/>
    <col min="5388" max="5388" width="12.7109375" style="525" customWidth="1"/>
    <col min="5389" max="5389" width="52.7109375" style="525" customWidth="1"/>
    <col min="5390" max="5393" width="0" style="525" hidden="1" customWidth="1"/>
    <col min="5394" max="5394" width="12.28515625" style="525" customWidth="1"/>
    <col min="5395" max="5395" width="6.42578125" style="525" customWidth="1"/>
    <col min="5396" max="5396" width="12.28515625" style="525" customWidth="1"/>
    <col min="5397" max="5397" width="0" style="525" hidden="1" customWidth="1"/>
    <col min="5398" max="5398" width="3.7109375" style="525" customWidth="1"/>
    <col min="5399" max="5399" width="11.140625" style="525" bestFit="1" customWidth="1"/>
    <col min="5400" max="5401" width="10.5703125" style="525"/>
    <col min="5402" max="5402" width="11.140625" style="525" customWidth="1"/>
    <col min="5403" max="5632" width="10.5703125" style="525"/>
    <col min="5633" max="5640" width="0" style="525" hidden="1" customWidth="1"/>
    <col min="5641" max="5641" width="3.7109375" style="525" customWidth="1"/>
    <col min="5642" max="5642" width="3.85546875" style="525" customWidth="1"/>
    <col min="5643" max="5643" width="3.7109375" style="525" customWidth="1"/>
    <col min="5644" max="5644" width="12.7109375" style="525" customWidth="1"/>
    <col min="5645" max="5645" width="52.7109375" style="525" customWidth="1"/>
    <col min="5646" max="5649" width="0" style="525" hidden="1" customWidth="1"/>
    <col min="5650" max="5650" width="12.28515625" style="525" customWidth="1"/>
    <col min="5651" max="5651" width="6.42578125" style="525" customWidth="1"/>
    <col min="5652" max="5652" width="12.28515625" style="525" customWidth="1"/>
    <col min="5653" max="5653" width="0" style="525" hidden="1" customWidth="1"/>
    <col min="5654" max="5654" width="3.7109375" style="525" customWidth="1"/>
    <col min="5655" max="5655" width="11.140625" style="525" bestFit="1" customWidth="1"/>
    <col min="5656" max="5657" width="10.5703125" style="525"/>
    <col min="5658" max="5658" width="11.140625" style="525" customWidth="1"/>
    <col min="5659" max="5888" width="10.5703125" style="525"/>
    <col min="5889" max="5896" width="0" style="525" hidden="1" customWidth="1"/>
    <col min="5897" max="5897" width="3.7109375" style="525" customWidth="1"/>
    <col min="5898" max="5898" width="3.85546875" style="525" customWidth="1"/>
    <col min="5899" max="5899" width="3.7109375" style="525" customWidth="1"/>
    <col min="5900" max="5900" width="12.7109375" style="525" customWidth="1"/>
    <col min="5901" max="5901" width="52.7109375" style="525" customWidth="1"/>
    <col min="5902" max="5905" width="0" style="525" hidden="1" customWidth="1"/>
    <col min="5906" max="5906" width="12.28515625" style="525" customWidth="1"/>
    <col min="5907" max="5907" width="6.42578125" style="525" customWidth="1"/>
    <col min="5908" max="5908" width="12.28515625" style="525" customWidth="1"/>
    <col min="5909" max="5909" width="0" style="525" hidden="1" customWidth="1"/>
    <col min="5910" max="5910" width="3.7109375" style="525" customWidth="1"/>
    <col min="5911" max="5911" width="11.140625" style="525" bestFit="1" customWidth="1"/>
    <col min="5912" max="5913" width="10.5703125" style="525"/>
    <col min="5914" max="5914" width="11.140625" style="525" customWidth="1"/>
    <col min="5915" max="6144" width="10.5703125" style="525"/>
    <col min="6145" max="6152" width="0" style="525" hidden="1" customWidth="1"/>
    <col min="6153" max="6153" width="3.7109375" style="525" customWidth="1"/>
    <col min="6154" max="6154" width="3.85546875" style="525" customWidth="1"/>
    <col min="6155" max="6155" width="3.7109375" style="525" customWidth="1"/>
    <col min="6156" max="6156" width="12.7109375" style="525" customWidth="1"/>
    <col min="6157" max="6157" width="52.7109375" style="525" customWidth="1"/>
    <col min="6158" max="6161" width="0" style="525" hidden="1" customWidth="1"/>
    <col min="6162" max="6162" width="12.28515625" style="525" customWidth="1"/>
    <col min="6163" max="6163" width="6.42578125" style="525" customWidth="1"/>
    <col min="6164" max="6164" width="12.28515625" style="525" customWidth="1"/>
    <col min="6165" max="6165" width="0" style="525" hidden="1" customWidth="1"/>
    <col min="6166" max="6166" width="3.7109375" style="525" customWidth="1"/>
    <col min="6167" max="6167" width="11.140625" style="525" bestFit="1" customWidth="1"/>
    <col min="6168" max="6169" width="10.5703125" style="525"/>
    <col min="6170" max="6170" width="11.140625" style="525" customWidth="1"/>
    <col min="6171" max="6400" width="10.5703125" style="525"/>
    <col min="6401" max="6408" width="0" style="525" hidden="1" customWidth="1"/>
    <col min="6409" max="6409" width="3.7109375" style="525" customWidth="1"/>
    <col min="6410" max="6410" width="3.85546875" style="525" customWidth="1"/>
    <col min="6411" max="6411" width="3.7109375" style="525" customWidth="1"/>
    <col min="6412" max="6412" width="12.7109375" style="525" customWidth="1"/>
    <col min="6413" max="6413" width="52.7109375" style="525" customWidth="1"/>
    <col min="6414" max="6417" width="0" style="525" hidden="1" customWidth="1"/>
    <col min="6418" max="6418" width="12.28515625" style="525" customWidth="1"/>
    <col min="6419" max="6419" width="6.42578125" style="525" customWidth="1"/>
    <col min="6420" max="6420" width="12.28515625" style="525" customWidth="1"/>
    <col min="6421" max="6421" width="0" style="525" hidden="1" customWidth="1"/>
    <col min="6422" max="6422" width="3.7109375" style="525" customWidth="1"/>
    <col min="6423" max="6423" width="11.140625" style="525" bestFit="1" customWidth="1"/>
    <col min="6424" max="6425" width="10.5703125" style="525"/>
    <col min="6426" max="6426" width="11.140625" style="525" customWidth="1"/>
    <col min="6427" max="6656" width="10.5703125" style="525"/>
    <col min="6657" max="6664" width="0" style="525" hidden="1" customWidth="1"/>
    <col min="6665" max="6665" width="3.7109375" style="525" customWidth="1"/>
    <col min="6666" max="6666" width="3.85546875" style="525" customWidth="1"/>
    <col min="6667" max="6667" width="3.7109375" style="525" customWidth="1"/>
    <col min="6668" max="6668" width="12.7109375" style="525" customWidth="1"/>
    <col min="6669" max="6669" width="52.7109375" style="525" customWidth="1"/>
    <col min="6670" max="6673" width="0" style="525" hidden="1" customWidth="1"/>
    <col min="6674" max="6674" width="12.28515625" style="525" customWidth="1"/>
    <col min="6675" max="6675" width="6.42578125" style="525" customWidth="1"/>
    <col min="6676" max="6676" width="12.28515625" style="525" customWidth="1"/>
    <col min="6677" max="6677" width="0" style="525" hidden="1" customWidth="1"/>
    <col min="6678" max="6678" width="3.7109375" style="525" customWidth="1"/>
    <col min="6679" max="6679" width="11.140625" style="525" bestFit="1" customWidth="1"/>
    <col min="6680" max="6681" width="10.5703125" style="525"/>
    <col min="6682" max="6682" width="11.140625" style="525" customWidth="1"/>
    <col min="6683" max="6912" width="10.5703125" style="525"/>
    <col min="6913" max="6920" width="0" style="525" hidden="1" customWidth="1"/>
    <col min="6921" max="6921" width="3.7109375" style="525" customWidth="1"/>
    <col min="6922" max="6922" width="3.85546875" style="525" customWidth="1"/>
    <col min="6923" max="6923" width="3.7109375" style="525" customWidth="1"/>
    <col min="6924" max="6924" width="12.7109375" style="525" customWidth="1"/>
    <col min="6925" max="6925" width="52.7109375" style="525" customWidth="1"/>
    <col min="6926" max="6929" width="0" style="525" hidden="1" customWidth="1"/>
    <col min="6930" max="6930" width="12.28515625" style="525" customWidth="1"/>
    <col min="6931" max="6931" width="6.42578125" style="525" customWidth="1"/>
    <col min="6932" max="6932" width="12.28515625" style="525" customWidth="1"/>
    <col min="6933" max="6933" width="0" style="525" hidden="1" customWidth="1"/>
    <col min="6934" max="6934" width="3.7109375" style="525" customWidth="1"/>
    <col min="6935" max="6935" width="11.140625" style="525" bestFit="1" customWidth="1"/>
    <col min="6936" max="6937" width="10.5703125" style="525"/>
    <col min="6938" max="6938" width="11.140625" style="525" customWidth="1"/>
    <col min="6939" max="7168" width="10.5703125" style="525"/>
    <col min="7169" max="7176" width="0" style="525" hidden="1" customWidth="1"/>
    <col min="7177" max="7177" width="3.7109375" style="525" customWidth="1"/>
    <col min="7178" max="7178" width="3.85546875" style="525" customWidth="1"/>
    <col min="7179" max="7179" width="3.7109375" style="525" customWidth="1"/>
    <col min="7180" max="7180" width="12.7109375" style="525" customWidth="1"/>
    <col min="7181" max="7181" width="52.7109375" style="525" customWidth="1"/>
    <col min="7182" max="7185" width="0" style="525" hidden="1" customWidth="1"/>
    <col min="7186" max="7186" width="12.28515625" style="525" customWidth="1"/>
    <col min="7187" max="7187" width="6.42578125" style="525" customWidth="1"/>
    <col min="7188" max="7188" width="12.28515625" style="525" customWidth="1"/>
    <col min="7189" max="7189" width="0" style="525" hidden="1" customWidth="1"/>
    <col min="7190" max="7190" width="3.7109375" style="525" customWidth="1"/>
    <col min="7191" max="7191" width="11.140625" style="525" bestFit="1" customWidth="1"/>
    <col min="7192" max="7193" width="10.5703125" style="525"/>
    <col min="7194" max="7194" width="11.140625" style="525" customWidth="1"/>
    <col min="7195" max="7424" width="10.5703125" style="525"/>
    <col min="7425" max="7432" width="0" style="525" hidden="1" customWidth="1"/>
    <col min="7433" max="7433" width="3.7109375" style="525" customWidth="1"/>
    <col min="7434" max="7434" width="3.85546875" style="525" customWidth="1"/>
    <col min="7435" max="7435" width="3.7109375" style="525" customWidth="1"/>
    <col min="7436" max="7436" width="12.7109375" style="525" customWidth="1"/>
    <col min="7437" max="7437" width="52.7109375" style="525" customWidth="1"/>
    <col min="7438" max="7441" width="0" style="525" hidden="1" customWidth="1"/>
    <col min="7442" max="7442" width="12.28515625" style="525" customWidth="1"/>
    <col min="7443" max="7443" width="6.42578125" style="525" customWidth="1"/>
    <col min="7444" max="7444" width="12.28515625" style="525" customWidth="1"/>
    <col min="7445" max="7445" width="0" style="525" hidden="1" customWidth="1"/>
    <col min="7446" max="7446" width="3.7109375" style="525" customWidth="1"/>
    <col min="7447" max="7447" width="11.140625" style="525" bestFit="1" customWidth="1"/>
    <col min="7448" max="7449" width="10.5703125" style="525"/>
    <col min="7450" max="7450" width="11.140625" style="525" customWidth="1"/>
    <col min="7451" max="7680" width="10.5703125" style="525"/>
    <col min="7681" max="7688" width="0" style="525" hidden="1" customWidth="1"/>
    <col min="7689" max="7689" width="3.7109375" style="525" customWidth="1"/>
    <col min="7690" max="7690" width="3.85546875" style="525" customWidth="1"/>
    <col min="7691" max="7691" width="3.7109375" style="525" customWidth="1"/>
    <col min="7692" max="7692" width="12.7109375" style="525" customWidth="1"/>
    <col min="7693" max="7693" width="52.7109375" style="525" customWidth="1"/>
    <col min="7694" max="7697" width="0" style="525" hidden="1" customWidth="1"/>
    <col min="7698" max="7698" width="12.28515625" style="525" customWidth="1"/>
    <col min="7699" max="7699" width="6.42578125" style="525" customWidth="1"/>
    <col min="7700" max="7700" width="12.28515625" style="525" customWidth="1"/>
    <col min="7701" max="7701" width="0" style="525" hidden="1" customWidth="1"/>
    <col min="7702" max="7702" width="3.7109375" style="525" customWidth="1"/>
    <col min="7703" max="7703" width="11.140625" style="525" bestFit="1" customWidth="1"/>
    <col min="7704" max="7705" width="10.5703125" style="525"/>
    <col min="7706" max="7706" width="11.140625" style="525" customWidth="1"/>
    <col min="7707" max="7936" width="10.5703125" style="525"/>
    <col min="7937" max="7944" width="0" style="525" hidden="1" customWidth="1"/>
    <col min="7945" max="7945" width="3.7109375" style="525" customWidth="1"/>
    <col min="7946" max="7946" width="3.85546875" style="525" customWidth="1"/>
    <col min="7947" max="7947" width="3.7109375" style="525" customWidth="1"/>
    <col min="7948" max="7948" width="12.7109375" style="525" customWidth="1"/>
    <col min="7949" max="7949" width="52.7109375" style="525" customWidth="1"/>
    <col min="7950" max="7953" width="0" style="525" hidden="1" customWidth="1"/>
    <col min="7954" max="7954" width="12.28515625" style="525" customWidth="1"/>
    <col min="7955" max="7955" width="6.42578125" style="525" customWidth="1"/>
    <col min="7956" max="7956" width="12.28515625" style="525" customWidth="1"/>
    <col min="7957" max="7957" width="0" style="525" hidden="1" customWidth="1"/>
    <col min="7958" max="7958" width="3.7109375" style="525" customWidth="1"/>
    <col min="7959" max="7959" width="11.140625" style="525" bestFit="1" customWidth="1"/>
    <col min="7960" max="7961" width="10.5703125" style="525"/>
    <col min="7962" max="7962" width="11.140625" style="525" customWidth="1"/>
    <col min="7963" max="8192" width="10.5703125" style="525"/>
    <col min="8193" max="8200" width="0" style="525" hidden="1" customWidth="1"/>
    <col min="8201" max="8201" width="3.7109375" style="525" customWidth="1"/>
    <col min="8202" max="8202" width="3.85546875" style="525" customWidth="1"/>
    <col min="8203" max="8203" width="3.7109375" style="525" customWidth="1"/>
    <col min="8204" max="8204" width="12.7109375" style="525" customWidth="1"/>
    <col min="8205" max="8205" width="52.7109375" style="525" customWidth="1"/>
    <col min="8206" max="8209" width="0" style="525" hidden="1" customWidth="1"/>
    <col min="8210" max="8210" width="12.28515625" style="525" customWidth="1"/>
    <col min="8211" max="8211" width="6.42578125" style="525" customWidth="1"/>
    <col min="8212" max="8212" width="12.28515625" style="525" customWidth="1"/>
    <col min="8213" max="8213" width="0" style="525" hidden="1" customWidth="1"/>
    <col min="8214" max="8214" width="3.7109375" style="525" customWidth="1"/>
    <col min="8215" max="8215" width="11.140625" style="525" bestFit="1" customWidth="1"/>
    <col min="8216" max="8217" width="10.5703125" style="525"/>
    <col min="8218" max="8218" width="11.140625" style="525" customWidth="1"/>
    <col min="8219" max="8448" width="10.5703125" style="525"/>
    <col min="8449" max="8456" width="0" style="525" hidden="1" customWidth="1"/>
    <col min="8457" max="8457" width="3.7109375" style="525" customWidth="1"/>
    <col min="8458" max="8458" width="3.85546875" style="525" customWidth="1"/>
    <col min="8459" max="8459" width="3.7109375" style="525" customWidth="1"/>
    <col min="8460" max="8460" width="12.7109375" style="525" customWidth="1"/>
    <col min="8461" max="8461" width="52.7109375" style="525" customWidth="1"/>
    <col min="8462" max="8465" width="0" style="525" hidden="1" customWidth="1"/>
    <col min="8466" max="8466" width="12.28515625" style="525" customWidth="1"/>
    <col min="8467" max="8467" width="6.42578125" style="525" customWidth="1"/>
    <col min="8468" max="8468" width="12.28515625" style="525" customWidth="1"/>
    <col min="8469" max="8469" width="0" style="525" hidden="1" customWidth="1"/>
    <col min="8470" max="8470" width="3.7109375" style="525" customWidth="1"/>
    <col min="8471" max="8471" width="11.140625" style="525" bestFit="1" customWidth="1"/>
    <col min="8472" max="8473" width="10.5703125" style="525"/>
    <col min="8474" max="8474" width="11.140625" style="525" customWidth="1"/>
    <col min="8475" max="8704" width="10.5703125" style="525"/>
    <col min="8705" max="8712" width="0" style="525" hidden="1" customWidth="1"/>
    <col min="8713" max="8713" width="3.7109375" style="525" customWidth="1"/>
    <col min="8714" max="8714" width="3.85546875" style="525" customWidth="1"/>
    <col min="8715" max="8715" width="3.7109375" style="525" customWidth="1"/>
    <col min="8716" max="8716" width="12.7109375" style="525" customWidth="1"/>
    <col min="8717" max="8717" width="52.7109375" style="525" customWidth="1"/>
    <col min="8718" max="8721" width="0" style="525" hidden="1" customWidth="1"/>
    <col min="8722" max="8722" width="12.28515625" style="525" customWidth="1"/>
    <col min="8723" max="8723" width="6.42578125" style="525" customWidth="1"/>
    <col min="8724" max="8724" width="12.28515625" style="525" customWidth="1"/>
    <col min="8725" max="8725" width="0" style="525" hidden="1" customWidth="1"/>
    <col min="8726" max="8726" width="3.7109375" style="525" customWidth="1"/>
    <col min="8727" max="8727" width="11.140625" style="525" bestFit="1" customWidth="1"/>
    <col min="8728" max="8729" width="10.5703125" style="525"/>
    <col min="8730" max="8730" width="11.140625" style="525" customWidth="1"/>
    <col min="8731" max="8960" width="10.5703125" style="525"/>
    <col min="8961" max="8968" width="0" style="525" hidden="1" customWidth="1"/>
    <col min="8969" max="8969" width="3.7109375" style="525" customWidth="1"/>
    <col min="8970" max="8970" width="3.85546875" style="525" customWidth="1"/>
    <col min="8971" max="8971" width="3.7109375" style="525" customWidth="1"/>
    <col min="8972" max="8972" width="12.7109375" style="525" customWidth="1"/>
    <col min="8973" max="8973" width="52.7109375" style="525" customWidth="1"/>
    <col min="8974" max="8977" width="0" style="525" hidden="1" customWidth="1"/>
    <col min="8978" max="8978" width="12.28515625" style="525" customWidth="1"/>
    <col min="8979" max="8979" width="6.42578125" style="525" customWidth="1"/>
    <col min="8980" max="8980" width="12.28515625" style="525" customWidth="1"/>
    <col min="8981" max="8981" width="0" style="525" hidden="1" customWidth="1"/>
    <col min="8982" max="8982" width="3.7109375" style="525" customWidth="1"/>
    <col min="8983" max="8983" width="11.140625" style="525" bestFit="1" customWidth="1"/>
    <col min="8984" max="8985" width="10.5703125" style="525"/>
    <col min="8986" max="8986" width="11.140625" style="525" customWidth="1"/>
    <col min="8987" max="9216" width="10.5703125" style="525"/>
    <col min="9217" max="9224" width="0" style="525" hidden="1" customWidth="1"/>
    <col min="9225" max="9225" width="3.7109375" style="525" customWidth="1"/>
    <col min="9226" max="9226" width="3.85546875" style="525" customWidth="1"/>
    <col min="9227" max="9227" width="3.7109375" style="525" customWidth="1"/>
    <col min="9228" max="9228" width="12.7109375" style="525" customWidth="1"/>
    <col min="9229" max="9229" width="52.7109375" style="525" customWidth="1"/>
    <col min="9230" max="9233" width="0" style="525" hidden="1" customWidth="1"/>
    <col min="9234" max="9234" width="12.28515625" style="525" customWidth="1"/>
    <col min="9235" max="9235" width="6.42578125" style="525" customWidth="1"/>
    <col min="9236" max="9236" width="12.28515625" style="525" customWidth="1"/>
    <col min="9237" max="9237" width="0" style="525" hidden="1" customWidth="1"/>
    <col min="9238" max="9238" width="3.7109375" style="525" customWidth="1"/>
    <col min="9239" max="9239" width="11.140625" style="525" bestFit="1" customWidth="1"/>
    <col min="9240" max="9241" width="10.5703125" style="525"/>
    <col min="9242" max="9242" width="11.140625" style="525" customWidth="1"/>
    <col min="9243" max="9472" width="10.5703125" style="525"/>
    <col min="9473" max="9480" width="0" style="525" hidden="1" customWidth="1"/>
    <col min="9481" max="9481" width="3.7109375" style="525" customWidth="1"/>
    <col min="9482" max="9482" width="3.85546875" style="525" customWidth="1"/>
    <col min="9483" max="9483" width="3.7109375" style="525" customWidth="1"/>
    <col min="9484" max="9484" width="12.7109375" style="525" customWidth="1"/>
    <col min="9485" max="9485" width="52.7109375" style="525" customWidth="1"/>
    <col min="9486" max="9489" width="0" style="525" hidden="1" customWidth="1"/>
    <col min="9490" max="9490" width="12.28515625" style="525" customWidth="1"/>
    <col min="9491" max="9491" width="6.42578125" style="525" customWidth="1"/>
    <col min="9492" max="9492" width="12.28515625" style="525" customWidth="1"/>
    <col min="9493" max="9493" width="0" style="525" hidden="1" customWidth="1"/>
    <col min="9494" max="9494" width="3.7109375" style="525" customWidth="1"/>
    <col min="9495" max="9495" width="11.140625" style="525" bestFit="1" customWidth="1"/>
    <col min="9496" max="9497" width="10.5703125" style="525"/>
    <col min="9498" max="9498" width="11.140625" style="525" customWidth="1"/>
    <col min="9499" max="9728" width="10.5703125" style="525"/>
    <col min="9729" max="9736" width="0" style="525" hidden="1" customWidth="1"/>
    <col min="9737" max="9737" width="3.7109375" style="525" customWidth="1"/>
    <col min="9738" max="9738" width="3.85546875" style="525" customWidth="1"/>
    <col min="9739" max="9739" width="3.7109375" style="525" customWidth="1"/>
    <col min="9740" max="9740" width="12.7109375" style="525" customWidth="1"/>
    <col min="9741" max="9741" width="52.7109375" style="525" customWidth="1"/>
    <col min="9742" max="9745" width="0" style="525" hidden="1" customWidth="1"/>
    <col min="9746" max="9746" width="12.28515625" style="525" customWidth="1"/>
    <col min="9747" max="9747" width="6.42578125" style="525" customWidth="1"/>
    <col min="9748" max="9748" width="12.28515625" style="525" customWidth="1"/>
    <col min="9749" max="9749" width="0" style="525" hidden="1" customWidth="1"/>
    <col min="9750" max="9750" width="3.7109375" style="525" customWidth="1"/>
    <col min="9751" max="9751" width="11.140625" style="525" bestFit="1" customWidth="1"/>
    <col min="9752" max="9753" width="10.5703125" style="525"/>
    <col min="9754" max="9754" width="11.140625" style="525" customWidth="1"/>
    <col min="9755" max="9984" width="10.5703125" style="525"/>
    <col min="9985" max="9992" width="0" style="525" hidden="1" customWidth="1"/>
    <col min="9993" max="9993" width="3.7109375" style="525" customWidth="1"/>
    <col min="9994" max="9994" width="3.85546875" style="525" customWidth="1"/>
    <col min="9995" max="9995" width="3.7109375" style="525" customWidth="1"/>
    <col min="9996" max="9996" width="12.7109375" style="525" customWidth="1"/>
    <col min="9997" max="9997" width="52.7109375" style="525" customWidth="1"/>
    <col min="9998" max="10001" width="0" style="525" hidden="1" customWidth="1"/>
    <col min="10002" max="10002" width="12.28515625" style="525" customWidth="1"/>
    <col min="10003" max="10003" width="6.42578125" style="525" customWidth="1"/>
    <col min="10004" max="10004" width="12.28515625" style="525" customWidth="1"/>
    <col min="10005" max="10005" width="0" style="525" hidden="1" customWidth="1"/>
    <col min="10006" max="10006" width="3.7109375" style="525" customWidth="1"/>
    <col min="10007" max="10007" width="11.140625" style="525" bestFit="1" customWidth="1"/>
    <col min="10008" max="10009" width="10.5703125" style="525"/>
    <col min="10010" max="10010" width="11.140625" style="525" customWidth="1"/>
    <col min="10011" max="10240" width="10.5703125" style="525"/>
    <col min="10241" max="10248" width="0" style="525" hidden="1" customWidth="1"/>
    <col min="10249" max="10249" width="3.7109375" style="525" customWidth="1"/>
    <col min="10250" max="10250" width="3.85546875" style="525" customWidth="1"/>
    <col min="10251" max="10251" width="3.7109375" style="525" customWidth="1"/>
    <col min="10252" max="10252" width="12.7109375" style="525" customWidth="1"/>
    <col min="10253" max="10253" width="52.7109375" style="525" customWidth="1"/>
    <col min="10254" max="10257" width="0" style="525" hidden="1" customWidth="1"/>
    <col min="10258" max="10258" width="12.28515625" style="525" customWidth="1"/>
    <col min="10259" max="10259" width="6.42578125" style="525" customWidth="1"/>
    <col min="10260" max="10260" width="12.28515625" style="525" customWidth="1"/>
    <col min="10261" max="10261" width="0" style="525" hidden="1" customWidth="1"/>
    <col min="10262" max="10262" width="3.7109375" style="525" customWidth="1"/>
    <col min="10263" max="10263" width="11.140625" style="525" bestFit="1" customWidth="1"/>
    <col min="10264" max="10265" width="10.5703125" style="525"/>
    <col min="10266" max="10266" width="11.140625" style="525" customWidth="1"/>
    <col min="10267" max="10496" width="10.5703125" style="525"/>
    <col min="10497" max="10504" width="0" style="525" hidden="1" customWidth="1"/>
    <col min="10505" max="10505" width="3.7109375" style="525" customWidth="1"/>
    <col min="10506" max="10506" width="3.85546875" style="525" customWidth="1"/>
    <col min="10507" max="10507" width="3.7109375" style="525" customWidth="1"/>
    <col min="10508" max="10508" width="12.7109375" style="525" customWidth="1"/>
    <col min="10509" max="10509" width="52.7109375" style="525" customWidth="1"/>
    <col min="10510" max="10513" width="0" style="525" hidden="1" customWidth="1"/>
    <col min="10514" max="10514" width="12.28515625" style="525" customWidth="1"/>
    <col min="10515" max="10515" width="6.42578125" style="525" customWidth="1"/>
    <col min="10516" max="10516" width="12.28515625" style="525" customWidth="1"/>
    <col min="10517" max="10517" width="0" style="525" hidden="1" customWidth="1"/>
    <col min="10518" max="10518" width="3.7109375" style="525" customWidth="1"/>
    <col min="10519" max="10519" width="11.140625" style="525" bestFit="1" customWidth="1"/>
    <col min="10520" max="10521" width="10.5703125" style="525"/>
    <col min="10522" max="10522" width="11.140625" style="525" customWidth="1"/>
    <col min="10523" max="10752" width="10.5703125" style="525"/>
    <col min="10753" max="10760" width="0" style="525" hidden="1" customWidth="1"/>
    <col min="10761" max="10761" width="3.7109375" style="525" customWidth="1"/>
    <col min="10762" max="10762" width="3.85546875" style="525" customWidth="1"/>
    <col min="10763" max="10763" width="3.7109375" style="525" customWidth="1"/>
    <col min="10764" max="10764" width="12.7109375" style="525" customWidth="1"/>
    <col min="10765" max="10765" width="52.7109375" style="525" customWidth="1"/>
    <col min="10766" max="10769" width="0" style="525" hidden="1" customWidth="1"/>
    <col min="10770" max="10770" width="12.28515625" style="525" customWidth="1"/>
    <col min="10771" max="10771" width="6.42578125" style="525" customWidth="1"/>
    <col min="10772" max="10772" width="12.28515625" style="525" customWidth="1"/>
    <col min="10773" max="10773" width="0" style="525" hidden="1" customWidth="1"/>
    <col min="10774" max="10774" width="3.7109375" style="525" customWidth="1"/>
    <col min="10775" max="10775" width="11.140625" style="525" bestFit="1" customWidth="1"/>
    <col min="10776" max="10777" width="10.5703125" style="525"/>
    <col min="10778" max="10778" width="11.140625" style="525" customWidth="1"/>
    <col min="10779" max="11008" width="10.5703125" style="525"/>
    <col min="11009" max="11016" width="0" style="525" hidden="1" customWidth="1"/>
    <col min="11017" max="11017" width="3.7109375" style="525" customWidth="1"/>
    <col min="11018" max="11018" width="3.85546875" style="525" customWidth="1"/>
    <col min="11019" max="11019" width="3.7109375" style="525" customWidth="1"/>
    <col min="11020" max="11020" width="12.7109375" style="525" customWidth="1"/>
    <col min="11021" max="11021" width="52.7109375" style="525" customWidth="1"/>
    <col min="11022" max="11025" width="0" style="525" hidden="1" customWidth="1"/>
    <col min="11026" max="11026" width="12.28515625" style="525" customWidth="1"/>
    <col min="11027" max="11027" width="6.42578125" style="525" customWidth="1"/>
    <col min="11028" max="11028" width="12.28515625" style="525" customWidth="1"/>
    <col min="11029" max="11029" width="0" style="525" hidden="1" customWidth="1"/>
    <col min="11030" max="11030" width="3.7109375" style="525" customWidth="1"/>
    <col min="11031" max="11031" width="11.140625" style="525" bestFit="1" customWidth="1"/>
    <col min="11032" max="11033" width="10.5703125" style="525"/>
    <col min="11034" max="11034" width="11.140625" style="525" customWidth="1"/>
    <col min="11035" max="11264" width="10.5703125" style="525"/>
    <col min="11265" max="11272" width="0" style="525" hidden="1" customWidth="1"/>
    <col min="11273" max="11273" width="3.7109375" style="525" customWidth="1"/>
    <col min="11274" max="11274" width="3.85546875" style="525" customWidth="1"/>
    <col min="11275" max="11275" width="3.7109375" style="525" customWidth="1"/>
    <col min="11276" max="11276" width="12.7109375" style="525" customWidth="1"/>
    <col min="11277" max="11277" width="52.7109375" style="525" customWidth="1"/>
    <col min="11278" max="11281" width="0" style="525" hidden="1" customWidth="1"/>
    <col min="11282" max="11282" width="12.28515625" style="525" customWidth="1"/>
    <col min="11283" max="11283" width="6.42578125" style="525" customWidth="1"/>
    <col min="11284" max="11284" width="12.28515625" style="525" customWidth="1"/>
    <col min="11285" max="11285" width="0" style="525" hidden="1" customWidth="1"/>
    <col min="11286" max="11286" width="3.7109375" style="525" customWidth="1"/>
    <col min="11287" max="11287" width="11.140625" style="525" bestFit="1" customWidth="1"/>
    <col min="11288" max="11289" width="10.5703125" style="525"/>
    <col min="11290" max="11290" width="11.140625" style="525" customWidth="1"/>
    <col min="11291" max="11520" width="10.5703125" style="525"/>
    <col min="11521" max="11528" width="0" style="525" hidden="1" customWidth="1"/>
    <col min="11529" max="11529" width="3.7109375" style="525" customWidth="1"/>
    <col min="11530" max="11530" width="3.85546875" style="525" customWidth="1"/>
    <col min="11531" max="11531" width="3.7109375" style="525" customWidth="1"/>
    <col min="11532" max="11532" width="12.7109375" style="525" customWidth="1"/>
    <col min="11533" max="11533" width="52.7109375" style="525" customWidth="1"/>
    <col min="11534" max="11537" width="0" style="525" hidden="1" customWidth="1"/>
    <col min="11538" max="11538" width="12.28515625" style="525" customWidth="1"/>
    <col min="11539" max="11539" width="6.42578125" style="525" customWidth="1"/>
    <col min="11540" max="11540" width="12.28515625" style="525" customWidth="1"/>
    <col min="11541" max="11541" width="0" style="525" hidden="1" customWidth="1"/>
    <col min="11542" max="11542" width="3.7109375" style="525" customWidth="1"/>
    <col min="11543" max="11543" width="11.140625" style="525" bestFit="1" customWidth="1"/>
    <col min="11544" max="11545" width="10.5703125" style="525"/>
    <col min="11546" max="11546" width="11.140625" style="525" customWidth="1"/>
    <col min="11547" max="11776" width="10.5703125" style="525"/>
    <col min="11777" max="11784" width="0" style="525" hidden="1" customWidth="1"/>
    <col min="11785" max="11785" width="3.7109375" style="525" customWidth="1"/>
    <col min="11786" max="11786" width="3.85546875" style="525" customWidth="1"/>
    <col min="11787" max="11787" width="3.7109375" style="525" customWidth="1"/>
    <col min="11788" max="11788" width="12.7109375" style="525" customWidth="1"/>
    <col min="11789" max="11789" width="52.7109375" style="525" customWidth="1"/>
    <col min="11790" max="11793" width="0" style="525" hidden="1" customWidth="1"/>
    <col min="11794" max="11794" width="12.28515625" style="525" customWidth="1"/>
    <col min="11795" max="11795" width="6.42578125" style="525" customWidth="1"/>
    <col min="11796" max="11796" width="12.28515625" style="525" customWidth="1"/>
    <col min="11797" max="11797" width="0" style="525" hidden="1" customWidth="1"/>
    <col min="11798" max="11798" width="3.7109375" style="525" customWidth="1"/>
    <col min="11799" max="11799" width="11.140625" style="525" bestFit="1" customWidth="1"/>
    <col min="11800" max="11801" width="10.5703125" style="525"/>
    <col min="11802" max="11802" width="11.140625" style="525" customWidth="1"/>
    <col min="11803" max="12032" width="10.5703125" style="525"/>
    <col min="12033" max="12040" width="0" style="525" hidden="1" customWidth="1"/>
    <col min="12041" max="12041" width="3.7109375" style="525" customWidth="1"/>
    <col min="12042" max="12042" width="3.85546875" style="525" customWidth="1"/>
    <col min="12043" max="12043" width="3.7109375" style="525" customWidth="1"/>
    <col min="12044" max="12044" width="12.7109375" style="525" customWidth="1"/>
    <col min="12045" max="12045" width="52.7109375" style="525" customWidth="1"/>
    <col min="12046" max="12049" width="0" style="525" hidden="1" customWidth="1"/>
    <col min="12050" max="12050" width="12.28515625" style="525" customWidth="1"/>
    <col min="12051" max="12051" width="6.42578125" style="525" customWidth="1"/>
    <col min="12052" max="12052" width="12.28515625" style="525" customWidth="1"/>
    <col min="12053" max="12053" width="0" style="525" hidden="1" customWidth="1"/>
    <col min="12054" max="12054" width="3.7109375" style="525" customWidth="1"/>
    <col min="12055" max="12055" width="11.140625" style="525" bestFit="1" customWidth="1"/>
    <col min="12056" max="12057" width="10.5703125" style="525"/>
    <col min="12058" max="12058" width="11.140625" style="525" customWidth="1"/>
    <col min="12059" max="12288" width="10.5703125" style="525"/>
    <col min="12289" max="12296" width="0" style="525" hidden="1" customWidth="1"/>
    <col min="12297" max="12297" width="3.7109375" style="525" customWidth="1"/>
    <col min="12298" max="12298" width="3.85546875" style="525" customWidth="1"/>
    <col min="12299" max="12299" width="3.7109375" style="525" customWidth="1"/>
    <col min="12300" max="12300" width="12.7109375" style="525" customWidth="1"/>
    <col min="12301" max="12301" width="52.7109375" style="525" customWidth="1"/>
    <col min="12302" max="12305" width="0" style="525" hidden="1" customWidth="1"/>
    <col min="12306" max="12306" width="12.28515625" style="525" customWidth="1"/>
    <col min="12307" max="12307" width="6.42578125" style="525" customWidth="1"/>
    <col min="12308" max="12308" width="12.28515625" style="525" customWidth="1"/>
    <col min="12309" max="12309" width="0" style="525" hidden="1" customWidth="1"/>
    <col min="12310" max="12310" width="3.7109375" style="525" customWidth="1"/>
    <col min="12311" max="12311" width="11.140625" style="525" bestFit="1" customWidth="1"/>
    <col min="12312" max="12313" width="10.5703125" style="525"/>
    <col min="12314" max="12314" width="11.140625" style="525" customWidth="1"/>
    <col min="12315" max="12544" width="10.5703125" style="525"/>
    <col min="12545" max="12552" width="0" style="525" hidden="1" customWidth="1"/>
    <col min="12553" max="12553" width="3.7109375" style="525" customWidth="1"/>
    <col min="12554" max="12554" width="3.85546875" style="525" customWidth="1"/>
    <col min="12555" max="12555" width="3.7109375" style="525" customWidth="1"/>
    <col min="12556" max="12556" width="12.7109375" style="525" customWidth="1"/>
    <col min="12557" max="12557" width="52.7109375" style="525" customWidth="1"/>
    <col min="12558" max="12561" width="0" style="525" hidden="1" customWidth="1"/>
    <col min="12562" max="12562" width="12.28515625" style="525" customWidth="1"/>
    <col min="12563" max="12563" width="6.42578125" style="525" customWidth="1"/>
    <col min="12564" max="12564" width="12.28515625" style="525" customWidth="1"/>
    <col min="12565" max="12565" width="0" style="525" hidden="1" customWidth="1"/>
    <col min="12566" max="12566" width="3.7109375" style="525" customWidth="1"/>
    <col min="12567" max="12567" width="11.140625" style="525" bestFit="1" customWidth="1"/>
    <col min="12568" max="12569" width="10.5703125" style="525"/>
    <col min="12570" max="12570" width="11.140625" style="525" customWidth="1"/>
    <col min="12571" max="12800" width="10.5703125" style="525"/>
    <col min="12801" max="12808" width="0" style="525" hidden="1" customWidth="1"/>
    <col min="12809" max="12809" width="3.7109375" style="525" customWidth="1"/>
    <col min="12810" max="12810" width="3.85546875" style="525" customWidth="1"/>
    <col min="12811" max="12811" width="3.7109375" style="525" customWidth="1"/>
    <col min="12812" max="12812" width="12.7109375" style="525" customWidth="1"/>
    <col min="12813" max="12813" width="52.7109375" style="525" customWidth="1"/>
    <col min="12814" max="12817" width="0" style="525" hidden="1" customWidth="1"/>
    <col min="12818" max="12818" width="12.28515625" style="525" customWidth="1"/>
    <col min="12819" max="12819" width="6.42578125" style="525" customWidth="1"/>
    <col min="12820" max="12820" width="12.28515625" style="525" customWidth="1"/>
    <col min="12821" max="12821" width="0" style="525" hidden="1" customWidth="1"/>
    <col min="12822" max="12822" width="3.7109375" style="525" customWidth="1"/>
    <col min="12823" max="12823" width="11.140625" style="525" bestFit="1" customWidth="1"/>
    <col min="12824" max="12825" width="10.5703125" style="525"/>
    <col min="12826" max="12826" width="11.140625" style="525" customWidth="1"/>
    <col min="12827" max="13056" width="10.5703125" style="525"/>
    <col min="13057" max="13064" width="0" style="525" hidden="1" customWidth="1"/>
    <col min="13065" max="13065" width="3.7109375" style="525" customWidth="1"/>
    <col min="13066" max="13066" width="3.85546875" style="525" customWidth="1"/>
    <col min="13067" max="13067" width="3.7109375" style="525" customWidth="1"/>
    <col min="13068" max="13068" width="12.7109375" style="525" customWidth="1"/>
    <col min="13069" max="13069" width="52.7109375" style="525" customWidth="1"/>
    <col min="13070" max="13073" width="0" style="525" hidden="1" customWidth="1"/>
    <col min="13074" max="13074" width="12.28515625" style="525" customWidth="1"/>
    <col min="13075" max="13075" width="6.42578125" style="525" customWidth="1"/>
    <col min="13076" max="13076" width="12.28515625" style="525" customWidth="1"/>
    <col min="13077" max="13077" width="0" style="525" hidden="1" customWidth="1"/>
    <col min="13078" max="13078" width="3.7109375" style="525" customWidth="1"/>
    <col min="13079" max="13079" width="11.140625" style="525" bestFit="1" customWidth="1"/>
    <col min="13080" max="13081" width="10.5703125" style="525"/>
    <col min="13082" max="13082" width="11.140625" style="525" customWidth="1"/>
    <col min="13083" max="13312" width="10.5703125" style="525"/>
    <col min="13313" max="13320" width="0" style="525" hidden="1" customWidth="1"/>
    <col min="13321" max="13321" width="3.7109375" style="525" customWidth="1"/>
    <col min="13322" max="13322" width="3.85546875" style="525" customWidth="1"/>
    <col min="13323" max="13323" width="3.7109375" style="525" customWidth="1"/>
    <col min="13324" max="13324" width="12.7109375" style="525" customWidth="1"/>
    <col min="13325" max="13325" width="52.7109375" style="525" customWidth="1"/>
    <col min="13326" max="13329" width="0" style="525" hidden="1" customWidth="1"/>
    <col min="13330" max="13330" width="12.28515625" style="525" customWidth="1"/>
    <col min="13331" max="13331" width="6.42578125" style="525" customWidth="1"/>
    <col min="13332" max="13332" width="12.28515625" style="525" customWidth="1"/>
    <col min="13333" max="13333" width="0" style="525" hidden="1" customWidth="1"/>
    <col min="13334" max="13334" width="3.7109375" style="525" customWidth="1"/>
    <col min="13335" max="13335" width="11.140625" style="525" bestFit="1" customWidth="1"/>
    <col min="13336" max="13337" width="10.5703125" style="525"/>
    <col min="13338" max="13338" width="11.140625" style="525" customWidth="1"/>
    <col min="13339" max="13568" width="10.5703125" style="525"/>
    <col min="13569" max="13576" width="0" style="525" hidden="1" customWidth="1"/>
    <col min="13577" max="13577" width="3.7109375" style="525" customWidth="1"/>
    <col min="13578" max="13578" width="3.85546875" style="525" customWidth="1"/>
    <col min="13579" max="13579" width="3.7109375" style="525" customWidth="1"/>
    <col min="13580" max="13580" width="12.7109375" style="525" customWidth="1"/>
    <col min="13581" max="13581" width="52.7109375" style="525" customWidth="1"/>
    <col min="13582" max="13585" width="0" style="525" hidden="1" customWidth="1"/>
    <col min="13586" max="13586" width="12.28515625" style="525" customWidth="1"/>
    <col min="13587" max="13587" width="6.42578125" style="525" customWidth="1"/>
    <col min="13588" max="13588" width="12.28515625" style="525" customWidth="1"/>
    <col min="13589" max="13589" width="0" style="525" hidden="1" customWidth="1"/>
    <col min="13590" max="13590" width="3.7109375" style="525" customWidth="1"/>
    <col min="13591" max="13591" width="11.140625" style="525" bestFit="1" customWidth="1"/>
    <col min="13592" max="13593" width="10.5703125" style="525"/>
    <col min="13594" max="13594" width="11.140625" style="525" customWidth="1"/>
    <col min="13595" max="13824" width="10.5703125" style="525"/>
    <col min="13825" max="13832" width="0" style="525" hidden="1" customWidth="1"/>
    <col min="13833" max="13833" width="3.7109375" style="525" customWidth="1"/>
    <col min="13834" max="13834" width="3.85546875" style="525" customWidth="1"/>
    <col min="13835" max="13835" width="3.7109375" style="525" customWidth="1"/>
    <col min="13836" max="13836" width="12.7109375" style="525" customWidth="1"/>
    <col min="13837" max="13837" width="52.7109375" style="525" customWidth="1"/>
    <col min="13838" max="13841" width="0" style="525" hidden="1" customWidth="1"/>
    <col min="13842" max="13842" width="12.28515625" style="525" customWidth="1"/>
    <col min="13843" max="13843" width="6.42578125" style="525" customWidth="1"/>
    <col min="13844" max="13844" width="12.28515625" style="525" customWidth="1"/>
    <col min="13845" max="13845" width="0" style="525" hidden="1" customWidth="1"/>
    <col min="13846" max="13846" width="3.7109375" style="525" customWidth="1"/>
    <col min="13847" max="13847" width="11.140625" style="525" bestFit="1" customWidth="1"/>
    <col min="13848" max="13849" width="10.5703125" style="525"/>
    <col min="13850" max="13850" width="11.140625" style="525" customWidth="1"/>
    <col min="13851" max="14080" width="10.5703125" style="525"/>
    <col min="14081" max="14088" width="0" style="525" hidden="1" customWidth="1"/>
    <col min="14089" max="14089" width="3.7109375" style="525" customWidth="1"/>
    <col min="14090" max="14090" width="3.85546875" style="525" customWidth="1"/>
    <col min="14091" max="14091" width="3.7109375" style="525" customWidth="1"/>
    <col min="14092" max="14092" width="12.7109375" style="525" customWidth="1"/>
    <col min="14093" max="14093" width="52.7109375" style="525" customWidth="1"/>
    <col min="14094" max="14097" width="0" style="525" hidden="1" customWidth="1"/>
    <col min="14098" max="14098" width="12.28515625" style="525" customWidth="1"/>
    <col min="14099" max="14099" width="6.42578125" style="525" customWidth="1"/>
    <col min="14100" max="14100" width="12.28515625" style="525" customWidth="1"/>
    <col min="14101" max="14101" width="0" style="525" hidden="1" customWidth="1"/>
    <col min="14102" max="14102" width="3.7109375" style="525" customWidth="1"/>
    <col min="14103" max="14103" width="11.140625" style="525" bestFit="1" customWidth="1"/>
    <col min="14104" max="14105" width="10.5703125" style="525"/>
    <col min="14106" max="14106" width="11.140625" style="525" customWidth="1"/>
    <col min="14107" max="14336" width="10.5703125" style="525"/>
    <col min="14337" max="14344" width="0" style="525" hidden="1" customWidth="1"/>
    <col min="14345" max="14345" width="3.7109375" style="525" customWidth="1"/>
    <col min="14346" max="14346" width="3.85546875" style="525" customWidth="1"/>
    <col min="14347" max="14347" width="3.7109375" style="525" customWidth="1"/>
    <col min="14348" max="14348" width="12.7109375" style="525" customWidth="1"/>
    <col min="14349" max="14349" width="52.7109375" style="525" customWidth="1"/>
    <col min="14350" max="14353" width="0" style="525" hidden="1" customWidth="1"/>
    <col min="14354" max="14354" width="12.28515625" style="525" customWidth="1"/>
    <col min="14355" max="14355" width="6.42578125" style="525" customWidth="1"/>
    <col min="14356" max="14356" width="12.28515625" style="525" customWidth="1"/>
    <col min="14357" max="14357" width="0" style="525" hidden="1" customWidth="1"/>
    <col min="14358" max="14358" width="3.7109375" style="525" customWidth="1"/>
    <col min="14359" max="14359" width="11.140625" style="525" bestFit="1" customWidth="1"/>
    <col min="14360" max="14361" width="10.5703125" style="525"/>
    <col min="14362" max="14362" width="11.140625" style="525" customWidth="1"/>
    <col min="14363" max="14592" width="10.5703125" style="525"/>
    <col min="14593" max="14600" width="0" style="525" hidden="1" customWidth="1"/>
    <col min="14601" max="14601" width="3.7109375" style="525" customWidth="1"/>
    <col min="14602" max="14602" width="3.85546875" style="525" customWidth="1"/>
    <col min="14603" max="14603" width="3.7109375" style="525" customWidth="1"/>
    <col min="14604" max="14604" width="12.7109375" style="525" customWidth="1"/>
    <col min="14605" max="14605" width="52.7109375" style="525" customWidth="1"/>
    <col min="14606" max="14609" width="0" style="525" hidden="1" customWidth="1"/>
    <col min="14610" max="14610" width="12.28515625" style="525" customWidth="1"/>
    <col min="14611" max="14611" width="6.42578125" style="525" customWidth="1"/>
    <col min="14612" max="14612" width="12.28515625" style="525" customWidth="1"/>
    <col min="14613" max="14613" width="0" style="525" hidden="1" customWidth="1"/>
    <col min="14614" max="14614" width="3.7109375" style="525" customWidth="1"/>
    <col min="14615" max="14615" width="11.140625" style="525" bestFit="1" customWidth="1"/>
    <col min="14616" max="14617" width="10.5703125" style="525"/>
    <col min="14618" max="14618" width="11.140625" style="525" customWidth="1"/>
    <col min="14619" max="14848" width="10.5703125" style="525"/>
    <col min="14849" max="14856" width="0" style="525" hidden="1" customWidth="1"/>
    <col min="14857" max="14857" width="3.7109375" style="525" customWidth="1"/>
    <col min="14858" max="14858" width="3.85546875" style="525" customWidth="1"/>
    <col min="14859" max="14859" width="3.7109375" style="525" customWidth="1"/>
    <col min="14860" max="14860" width="12.7109375" style="525" customWidth="1"/>
    <col min="14861" max="14861" width="52.7109375" style="525" customWidth="1"/>
    <col min="14862" max="14865" width="0" style="525" hidden="1" customWidth="1"/>
    <col min="14866" max="14866" width="12.28515625" style="525" customWidth="1"/>
    <col min="14867" max="14867" width="6.42578125" style="525" customWidth="1"/>
    <col min="14868" max="14868" width="12.28515625" style="525" customWidth="1"/>
    <col min="14869" max="14869" width="0" style="525" hidden="1" customWidth="1"/>
    <col min="14870" max="14870" width="3.7109375" style="525" customWidth="1"/>
    <col min="14871" max="14871" width="11.140625" style="525" bestFit="1" customWidth="1"/>
    <col min="14872" max="14873" width="10.5703125" style="525"/>
    <col min="14874" max="14874" width="11.140625" style="525" customWidth="1"/>
    <col min="14875" max="15104" width="10.5703125" style="525"/>
    <col min="15105" max="15112" width="0" style="525" hidden="1" customWidth="1"/>
    <col min="15113" max="15113" width="3.7109375" style="525" customWidth="1"/>
    <col min="15114" max="15114" width="3.85546875" style="525" customWidth="1"/>
    <col min="15115" max="15115" width="3.7109375" style="525" customWidth="1"/>
    <col min="15116" max="15116" width="12.7109375" style="525" customWidth="1"/>
    <col min="15117" max="15117" width="52.7109375" style="525" customWidth="1"/>
    <col min="15118" max="15121" width="0" style="525" hidden="1" customWidth="1"/>
    <col min="15122" max="15122" width="12.28515625" style="525" customWidth="1"/>
    <col min="15123" max="15123" width="6.42578125" style="525" customWidth="1"/>
    <col min="15124" max="15124" width="12.28515625" style="525" customWidth="1"/>
    <col min="15125" max="15125" width="0" style="525" hidden="1" customWidth="1"/>
    <col min="15126" max="15126" width="3.7109375" style="525" customWidth="1"/>
    <col min="15127" max="15127" width="11.140625" style="525" bestFit="1" customWidth="1"/>
    <col min="15128" max="15129" width="10.5703125" style="525"/>
    <col min="15130" max="15130" width="11.140625" style="525" customWidth="1"/>
    <col min="15131" max="15360" width="10.5703125" style="525"/>
    <col min="15361" max="15368" width="0" style="525" hidden="1" customWidth="1"/>
    <col min="15369" max="15369" width="3.7109375" style="525" customWidth="1"/>
    <col min="15370" max="15370" width="3.85546875" style="525" customWidth="1"/>
    <col min="15371" max="15371" width="3.7109375" style="525" customWidth="1"/>
    <col min="15372" max="15372" width="12.7109375" style="525" customWidth="1"/>
    <col min="15373" max="15373" width="52.7109375" style="525" customWidth="1"/>
    <col min="15374" max="15377" width="0" style="525" hidden="1" customWidth="1"/>
    <col min="15378" max="15378" width="12.28515625" style="525" customWidth="1"/>
    <col min="15379" max="15379" width="6.42578125" style="525" customWidth="1"/>
    <col min="15380" max="15380" width="12.28515625" style="525" customWidth="1"/>
    <col min="15381" max="15381" width="0" style="525" hidden="1" customWidth="1"/>
    <col min="15382" max="15382" width="3.7109375" style="525" customWidth="1"/>
    <col min="15383" max="15383" width="11.140625" style="525" bestFit="1" customWidth="1"/>
    <col min="15384" max="15385" width="10.5703125" style="525"/>
    <col min="15386" max="15386" width="11.140625" style="525" customWidth="1"/>
    <col min="15387" max="15616" width="10.5703125" style="525"/>
    <col min="15617" max="15624" width="0" style="525" hidden="1" customWidth="1"/>
    <col min="15625" max="15625" width="3.7109375" style="525" customWidth="1"/>
    <col min="15626" max="15626" width="3.85546875" style="525" customWidth="1"/>
    <col min="15627" max="15627" width="3.7109375" style="525" customWidth="1"/>
    <col min="15628" max="15628" width="12.7109375" style="525" customWidth="1"/>
    <col min="15629" max="15629" width="52.7109375" style="525" customWidth="1"/>
    <col min="15630" max="15633" width="0" style="525" hidden="1" customWidth="1"/>
    <col min="15634" max="15634" width="12.28515625" style="525" customWidth="1"/>
    <col min="15635" max="15635" width="6.42578125" style="525" customWidth="1"/>
    <col min="15636" max="15636" width="12.28515625" style="525" customWidth="1"/>
    <col min="15637" max="15637" width="0" style="525" hidden="1" customWidth="1"/>
    <col min="15638" max="15638" width="3.7109375" style="525" customWidth="1"/>
    <col min="15639" max="15639" width="11.140625" style="525" bestFit="1" customWidth="1"/>
    <col min="15640" max="15641" width="10.5703125" style="525"/>
    <col min="15642" max="15642" width="11.140625" style="525" customWidth="1"/>
    <col min="15643" max="15872" width="10.5703125" style="525"/>
    <col min="15873" max="15880" width="0" style="525" hidden="1" customWidth="1"/>
    <col min="15881" max="15881" width="3.7109375" style="525" customWidth="1"/>
    <col min="15882" max="15882" width="3.85546875" style="525" customWidth="1"/>
    <col min="15883" max="15883" width="3.7109375" style="525" customWidth="1"/>
    <col min="15884" max="15884" width="12.7109375" style="525" customWidth="1"/>
    <col min="15885" max="15885" width="52.7109375" style="525" customWidth="1"/>
    <col min="15886" max="15889" width="0" style="525" hidden="1" customWidth="1"/>
    <col min="15890" max="15890" width="12.28515625" style="525" customWidth="1"/>
    <col min="15891" max="15891" width="6.42578125" style="525" customWidth="1"/>
    <col min="15892" max="15892" width="12.28515625" style="525" customWidth="1"/>
    <col min="15893" max="15893" width="0" style="525" hidden="1" customWidth="1"/>
    <col min="15894" max="15894" width="3.7109375" style="525" customWidth="1"/>
    <col min="15895" max="15895" width="11.140625" style="525" bestFit="1" customWidth="1"/>
    <col min="15896" max="15897" width="10.5703125" style="525"/>
    <col min="15898" max="15898" width="11.140625" style="525" customWidth="1"/>
    <col min="15899" max="16128" width="10.5703125" style="525"/>
    <col min="16129" max="16136" width="0" style="525" hidden="1" customWidth="1"/>
    <col min="16137" max="16137" width="3.7109375" style="525" customWidth="1"/>
    <col min="16138" max="16138" width="3.85546875" style="525" customWidth="1"/>
    <col min="16139" max="16139" width="3.7109375" style="525" customWidth="1"/>
    <col min="16140" max="16140" width="12.7109375" style="525" customWidth="1"/>
    <col min="16141" max="16141" width="52.7109375" style="525" customWidth="1"/>
    <col min="16142" max="16145" width="0" style="525" hidden="1" customWidth="1"/>
    <col min="16146" max="16146" width="12.28515625" style="525" customWidth="1"/>
    <col min="16147" max="16147" width="6.42578125" style="525" customWidth="1"/>
    <col min="16148" max="16148" width="12.28515625" style="525" customWidth="1"/>
    <col min="16149" max="16149" width="0" style="525" hidden="1" customWidth="1"/>
    <col min="16150" max="16150" width="3.7109375" style="525" customWidth="1"/>
    <col min="16151" max="16151" width="11.140625" style="525" bestFit="1" customWidth="1"/>
    <col min="16152" max="16153" width="10.5703125" style="525"/>
    <col min="16154" max="16154" width="11.140625" style="525" customWidth="1"/>
    <col min="16155" max="16384" width="10.5703125" style="525"/>
  </cols>
  <sheetData>
    <row r="1" spans="1:34" hidden="1">
      <c r="Q1" s="585"/>
      <c r="R1" s="585"/>
    </row>
    <row r="2" spans="1:34" hidden="1">
      <c r="U2" s="585"/>
    </row>
    <row r="3" spans="1:34" hidden="1"/>
    <row r="4" spans="1:34" ht="3" customHeight="1">
      <c r="J4" s="531"/>
      <c r="K4" s="531"/>
      <c r="L4" s="526"/>
      <c r="M4" s="526"/>
      <c r="N4" s="526"/>
      <c r="O4" s="534"/>
      <c r="P4" s="534"/>
      <c r="Q4" s="534"/>
      <c r="R4" s="534"/>
      <c r="S4" s="534"/>
      <c r="T4" s="534"/>
      <c r="U4" s="534"/>
    </row>
    <row r="5" spans="1:34" ht="22.5" customHeight="1">
      <c r="J5" s="531"/>
      <c r="K5" s="531"/>
      <c r="L5" s="1228" t="s">
        <v>631</v>
      </c>
      <c r="M5" s="1228"/>
      <c r="N5" s="1228"/>
      <c r="O5" s="1228"/>
      <c r="P5" s="1228"/>
      <c r="Q5" s="1228"/>
      <c r="R5" s="1228"/>
      <c r="S5" s="1228"/>
      <c r="T5" s="1228"/>
      <c r="U5" s="666"/>
    </row>
    <row r="6" spans="1:34" ht="3" customHeight="1">
      <c r="J6" s="531"/>
      <c r="K6" s="531"/>
      <c r="L6" s="526"/>
      <c r="M6" s="526"/>
      <c r="N6" s="526"/>
      <c r="O6" s="530"/>
      <c r="P6" s="530"/>
      <c r="Q6" s="530"/>
      <c r="R6" s="530"/>
      <c r="S6" s="530"/>
      <c r="T6" s="530"/>
      <c r="U6" s="530"/>
      <c r="V6" s="534"/>
    </row>
    <row r="7" spans="1:34" s="801" customFormat="1" ht="22.5">
      <c r="A7" s="810"/>
      <c r="B7" s="810"/>
      <c r="C7" s="810"/>
      <c r="D7" s="810"/>
      <c r="E7" s="810"/>
      <c r="F7" s="810"/>
      <c r="G7" s="809"/>
      <c r="H7" s="809"/>
      <c r="I7" s="689"/>
      <c r="J7" s="688"/>
      <c r="K7" s="688"/>
      <c r="L7" s="756"/>
      <c r="M7" s="619" t="s">
        <v>744</v>
      </c>
      <c r="N7" s="756"/>
      <c r="O7" s="1237" t="s">
        <v>85</v>
      </c>
      <c r="P7" s="1237"/>
      <c r="Q7" s="757"/>
      <c r="R7" s="757"/>
      <c r="S7" s="757"/>
      <c r="T7" s="757"/>
      <c r="U7" s="769"/>
      <c r="V7" s="806"/>
      <c r="X7" s="810"/>
      <c r="Y7" s="810"/>
      <c r="Z7" s="810"/>
      <c r="AA7" s="810"/>
      <c r="AB7" s="810"/>
      <c r="AC7" s="810"/>
      <c r="AD7" s="810"/>
      <c r="AE7" s="810"/>
      <c r="AF7" s="810"/>
      <c r="AG7" s="810"/>
      <c r="AH7" s="810"/>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592"/>
      <c r="B9" s="592"/>
      <c r="C9" s="592"/>
      <c r="D9" s="592"/>
      <c r="E9" s="592"/>
      <c r="F9" s="592"/>
      <c r="G9" s="592"/>
      <c r="H9" s="592"/>
      <c r="L9" s="501"/>
      <c r="M9" s="619" t="s">
        <v>502</v>
      </c>
      <c r="N9" s="668"/>
      <c r="O9" s="1205" t="str">
        <f>IF(NameOrPr_ch="",IF(NameOrPr="","",NameOrPr),NameOrPr_ch)</f>
        <v>Министерство тарифного регулирования и энергетики Челябинской области</v>
      </c>
      <c r="P9" s="1205"/>
      <c r="Q9" s="1205"/>
      <c r="R9" s="1205"/>
      <c r="S9" s="1205"/>
      <c r="T9" s="1205"/>
      <c r="U9" s="584"/>
      <c r="V9" s="584"/>
      <c r="W9" s="521"/>
      <c r="X9" s="592"/>
      <c r="Y9" s="592"/>
      <c r="Z9" s="592"/>
      <c r="AA9" s="592"/>
      <c r="AB9" s="592"/>
      <c r="AC9" s="592"/>
      <c r="AD9" s="592"/>
      <c r="AE9" s="592"/>
      <c r="AF9" s="592"/>
      <c r="AG9" s="592"/>
      <c r="AH9" s="592"/>
    </row>
    <row r="10" spans="1:34" s="572" customFormat="1" ht="18.75">
      <c r="A10" s="592"/>
      <c r="B10" s="592"/>
      <c r="C10" s="592"/>
      <c r="D10" s="592"/>
      <c r="E10" s="592"/>
      <c r="F10" s="592"/>
      <c r="G10" s="592"/>
      <c r="H10" s="592"/>
      <c r="L10" s="501"/>
      <c r="M10" s="619" t="s">
        <v>596</v>
      </c>
      <c r="N10" s="668"/>
      <c r="O10" s="1205" t="str">
        <f>IF(datePr_ch="",IF(datePr="","",datePr),datePr_ch)</f>
        <v>08.12.2022</v>
      </c>
      <c r="P10" s="1205"/>
      <c r="Q10" s="1205"/>
      <c r="R10" s="1205"/>
      <c r="S10" s="1205"/>
      <c r="T10" s="1205"/>
      <c r="U10" s="584"/>
      <c r="V10" s="584"/>
      <c r="W10" s="521"/>
      <c r="X10" s="592"/>
      <c r="Y10" s="592"/>
      <c r="Z10" s="592"/>
      <c r="AA10" s="592"/>
      <c r="AB10" s="592"/>
      <c r="AC10" s="592"/>
      <c r="AD10" s="592"/>
      <c r="AE10" s="592"/>
      <c r="AF10" s="592"/>
      <c r="AG10" s="592"/>
      <c r="AH10" s="592"/>
    </row>
    <row r="11" spans="1:34" s="572" customFormat="1" ht="18.75">
      <c r="A11" s="592"/>
      <c r="B11" s="592"/>
      <c r="C11" s="592"/>
      <c r="D11" s="592"/>
      <c r="E11" s="592"/>
      <c r="F11" s="592"/>
      <c r="G11" s="592"/>
      <c r="H11" s="592"/>
      <c r="L11" s="554"/>
      <c r="M11" s="619" t="s">
        <v>595</v>
      </c>
      <c r="N11" s="668"/>
      <c r="O11" s="1205" t="str">
        <f>IF(numberPr_ch="",IF(numberPr="","",numberPr),numberPr_ch)</f>
        <v>106/2</v>
      </c>
      <c r="P11" s="1205"/>
      <c r="Q11" s="1205"/>
      <c r="R11" s="1205"/>
      <c r="S11" s="1205"/>
      <c r="T11" s="1205"/>
      <c r="U11" s="584"/>
      <c r="V11" s="584"/>
      <c r="W11" s="521"/>
      <c r="X11" s="592"/>
      <c r="Y11" s="592"/>
      <c r="Z11" s="592"/>
      <c r="AA11" s="592"/>
      <c r="AB11" s="592"/>
      <c r="AC11" s="592"/>
      <c r="AD11" s="592"/>
      <c r="AE11" s="592"/>
      <c r="AF11" s="592"/>
      <c r="AG11" s="592"/>
      <c r="AH11" s="592"/>
    </row>
    <row r="12" spans="1:34" s="572" customFormat="1" ht="18.75">
      <c r="A12" s="592"/>
      <c r="B12" s="592"/>
      <c r="C12" s="592"/>
      <c r="D12" s="592"/>
      <c r="E12" s="592"/>
      <c r="F12" s="592"/>
      <c r="G12" s="592"/>
      <c r="H12" s="592"/>
      <c r="L12" s="554"/>
      <c r="M12" s="619" t="s">
        <v>501</v>
      </c>
      <c r="N12" s="668"/>
      <c r="O12" s="1205" t="str">
        <f>IF(IstPub_ch="",IF(IstPub="","",IstPub),IstPub_ch)</f>
        <v xml:space="preserve">Официальный сайт Министерства тарифного регулирования и энергетики </v>
      </c>
      <c r="P12" s="1205"/>
      <c r="Q12" s="1205"/>
      <c r="R12" s="1205"/>
      <c r="S12" s="1205"/>
      <c r="T12" s="1205"/>
      <c r="U12" s="584"/>
      <c r="V12" s="584"/>
      <c r="W12" s="521"/>
      <c r="X12" s="592"/>
      <c r="Y12" s="592"/>
      <c r="Z12" s="592"/>
      <c r="AA12" s="592"/>
      <c r="AB12" s="592"/>
      <c r="AC12" s="592"/>
      <c r="AD12" s="592"/>
      <c r="AE12" s="592"/>
      <c r="AF12" s="592"/>
      <c r="AG12" s="592"/>
      <c r="AH12" s="592"/>
    </row>
    <row r="13" spans="1:34" s="572" customFormat="1" ht="11.25" hidden="1">
      <c r="A13" s="592"/>
      <c r="B13" s="592"/>
      <c r="C13" s="592"/>
      <c r="D13" s="592"/>
      <c r="E13" s="592"/>
      <c r="F13" s="592"/>
      <c r="G13" s="592"/>
      <c r="H13" s="592"/>
      <c r="L13" s="1229"/>
      <c r="M13" s="1229"/>
      <c r="N13" s="568"/>
      <c r="O13" s="584"/>
      <c r="P13" s="584"/>
      <c r="Q13" s="584"/>
      <c r="R13" s="584"/>
      <c r="S13" s="584"/>
      <c r="T13" s="584"/>
      <c r="U13" s="590" t="s">
        <v>373</v>
      </c>
      <c r="X13" s="592"/>
      <c r="Y13" s="592"/>
      <c r="Z13" s="592"/>
      <c r="AA13" s="592"/>
      <c r="AB13" s="592"/>
      <c r="AC13" s="592"/>
      <c r="AD13" s="592"/>
      <c r="AE13" s="592"/>
      <c r="AF13" s="592"/>
      <c r="AG13" s="592"/>
      <c r="AH13" s="592"/>
    </row>
    <row r="14" spans="1:34">
      <c r="J14" s="531"/>
      <c r="K14" s="531"/>
      <c r="L14" s="526"/>
      <c r="M14" s="526"/>
      <c r="N14" s="504"/>
      <c r="O14" s="1206"/>
      <c r="P14" s="1206"/>
      <c r="Q14" s="1206"/>
      <c r="R14" s="1206"/>
      <c r="S14" s="1206"/>
      <c r="T14" s="1206"/>
      <c r="U14" s="1206"/>
    </row>
    <row r="15" spans="1:34">
      <c r="J15" s="531"/>
      <c r="K15" s="531"/>
      <c r="L15" s="1157" t="s">
        <v>454</v>
      </c>
      <c r="M15" s="1157"/>
      <c r="N15" s="1157"/>
      <c r="O15" s="1157"/>
      <c r="P15" s="1157"/>
      <c r="Q15" s="1157"/>
      <c r="R15" s="1157"/>
      <c r="S15" s="1157"/>
      <c r="T15" s="1157"/>
      <c r="U15" s="1157"/>
      <c r="V15" s="1157"/>
      <c r="W15" s="1157" t="s">
        <v>455</v>
      </c>
    </row>
    <row r="16" spans="1:34" ht="14.25" customHeight="1">
      <c r="J16" s="531"/>
      <c r="K16" s="531"/>
      <c r="L16" s="1212" t="s">
        <v>92</v>
      </c>
      <c r="M16" s="1212" t="s">
        <v>639</v>
      </c>
      <c r="N16" s="663"/>
      <c r="O16" s="1213" t="s">
        <v>641</v>
      </c>
      <c r="P16" s="1214"/>
      <c r="Q16" s="1214"/>
      <c r="R16" s="1214"/>
      <c r="S16" s="1214"/>
      <c r="T16" s="1215"/>
      <c r="U16" s="1223" t="s">
        <v>341</v>
      </c>
      <c r="V16" s="1209" t="s">
        <v>275</v>
      </c>
      <c r="W16" s="1157"/>
    </row>
    <row r="17" spans="1:36" ht="14.25" customHeight="1">
      <c r="J17" s="531"/>
      <c r="K17" s="531"/>
      <c r="L17" s="1212"/>
      <c r="M17" s="1212"/>
      <c r="N17" s="664"/>
      <c r="O17" s="1218" t="s">
        <v>605</v>
      </c>
      <c r="P17" s="1216" t="s">
        <v>271</v>
      </c>
      <c r="Q17" s="1217"/>
      <c r="R17" s="1220" t="s">
        <v>654</v>
      </c>
      <c r="S17" s="1221"/>
      <c r="T17" s="1222"/>
      <c r="U17" s="1224"/>
      <c r="V17" s="1210"/>
      <c r="W17" s="1157"/>
    </row>
    <row r="18" spans="1:36" ht="33.75" customHeight="1">
      <c r="J18" s="531"/>
      <c r="K18" s="531"/>
      <c r="L18" s="1212"/>
      <c r="M18" s="1212"/>
      <c r="N18" s="665"/>
      <c r="O18" s="1219"/>
      <c r="P18" s="537" t="s">
        <v>606</v>
      </c>
      <c r="Q18" s="537" t="s">
        <v>6</v>
      </c>
      <c r="R18" s="538" t="s">
        <v>274</v>
      </c>
      <c r="S18" s="1207" t="s">
        <v>273</v>
      </c>
      <c r="T18" s="1208"/>
      <c r="U18" s="1225"/>
      <c r="V18" s="1211"/>
      <c r="W18" s="1157"/>
    </row>
    <row r="19" spans="1:36">
      <c r="J19" s="531"/>
      <c r="K19" s="571">
        <v>1</v>
      </c>
      <c r="L19" s="649" t="s">
        <v>93</v>
      </c>
      <c r="M19" s="649" t="s">
        <v>49</v>
      </c>
      <c r="N19" s="651" t="str">
        <f ca="1">OFFSET(N19,0,-1)</f>
        <v>2</v>
      </c>
      <c r="O19" s="650">
        <f ca="1">OFFSET(O19,0,-1)+1</f>
        <v>3</v>
      </c>
      <c r="P19" s="650">
        <f ca="1">OFFSET(P19,0,-1)+1</f>
        <v>4</v>
      </c>
      <c r="Q19" s="650">
        <f ca="1">OFFSET(Q19,0,-1)+1</f>
        <v>5</v>
      </c>
      <c r="R19" s="650">
        <f ca="1">OFFSET(R19,0,-1)+1</f>
        <v>6</v>
      </c>
      <c r="S19" s="1230">
        <f ca="1">OFFSET(S19,0,-1)+1</f>
        <v>7</v>
      </c>
      <c r="T19" s="1230"/>
      <c r="U19" s="650">
        <f ca="1">OFFSET(U19,0,-2)+1</f>
        <v>8</v>
      </c>
      <c r="V19" s="651">
        <f ca="1">OFFSET(V19,0,-1)</f>
        <v>8</v>
      </c>
      <c r="W19" s="650">
        <f ca="1">OFFSET(W19,0,-1)+1</f>
        <v>9</v>
      </c>
    </row>
    <row r="20" spans="1:36" ht="22.5">
      <c r="A20" s="1231">
        <v>1</v>
      </c>
      <c r="B20" s="885"/>
      <c r="C20" s="885"/>
      <c r="D20" s="885"/>
      <c r="E20" s="886"/>
      <c r="F20" s="887"/>
      <c r="G20" s="887"/>
      <c r="H20" s="887"/>
      <c r="I20" s="888"/>
      <c r="J20" s="883"/>
      <c r="K20" s="890"/>
      <c r="L20" s="595">
        <f>mergeValue(A20)</f>
        <v>1</v>
      </c>
      <c r="M20" s="643" t="s">
        <v>20</v>
      </c>
      <c r="N20" s="648"/>
      <c r="O20" s="1232"/>
      <c r="P20" s="1232"/>
      <c r="Q20" s="1232"/>
      <c r="R20" s="1232"/>
      <c r="S20" s="1232"/>
      <c r="T20" s="1232"/>
      <c r="U20" s="1232"/>
      <c r="V20" s="1232"/>
      <c r="W20" s="632" t="s">
        <v>476</v>
      </c>
      <c r="Y20" s="591"/>
      <c r="Z20" s="591" t="str">
        <f t="shared" ref="Z20:Z33" si="0">IF(M20="","",M20 )</f>
        <v>Наименование тарифа</v>
      </c>
      <c r="AA20" s="591"/>
      <c r="AB20" s="591"/>
      <c r="AC20" s="591"/>
      <c r="AI20" s="587"/>
      <c r="AJ20" s="587"/>
    </row>
    <row r="21" spans="1:36" ht="22.5">
      <c r="A21" s="1231"/>
      <c r="B21" s="1231">
        <v>1</v>
      </c>
      <c r="C21" s="885"/>
      <c r="D21" s="885"/>
      <c r="E21" s="887"/>
      <c r="F21" s="887"/>
      <c r="G21" s="887"/>
      <c r="H21" s="887"/>
      <c r="I21" s="882"/>
      <c r="J21" s="881"/>
      <c r="K21" s="884"/>
      <c r="L21" s="595" t="str">
        <f>mergeValue(A21) &amp;"."&amp; mergeValue(B21)</f>
        <v>1.1</v>
      </c>
      <c r="M21" s="548" t="s">
        <v>16</v>
      </c>
      <c r="N21" s="648"/>
      <c r="O21" s="1232"/>
      <c r="P21" s="1232"/>
      <c r="Q21" s="1232"/>
      <c r="R21" s="1232"/>
      <c r="S21" s="1232"/>
      <c r="T21" s="1232"/>
      <c r="U21" s="1232"/>
      <c r="V21" s="1232"/>
      <c r="W21" s="632" t="s">
        <v>477</v>
      </c>
      <c r="Y21" s="591"/>
      <c r="Z21" s="591" t="str">
        <f t="shared" si="0"/>
        <v>Территория действия тарифа</v>
      </c>
      <c r="AA21" s="591"/>
      <c r="AB21" s="591"/>
      <c r="AC21" s="591"/>
      <c r="AI21" s="587"/>
      <c r="AJ21" s="587"/>
    </row>
    <row r="22" spans="1:36" ht="22.5">
      <c r="A22" s="1231"/>
      <c r="B22" s="1231"/>
      <c r="C22" s="1231">
        <v>1</v>
      </c>
      <c r="D22" s="885"/>
      <c r="E22" s="887"/>
      <c r="F22" s="887"/>
      <c r="G22" s="887"/>
      <c r="H22" s="887"/>
      <c r="I22" s="889"/>
      <c r="J22" s="881"/>
      <c r="K22" s="884"/>
      <c r="L22" s="595" t="str">
        <f>mergeValue(A22) &amp;"."&amp; mergeValue(B22)&amp;"."&amp; mergeValue(C22)</f>
        <v>1.1.1</v>
      </c>
      <c r="M22" s="549" t="s">
        <v>7</v>
      </c>
      <c r="N22" s="648"/>
      <c r="O22" s="1232"/>
      <c r="P22" s="1232"/>
      <c r="Q22" s="1232"/>
      <c r="R22" s="1232"/>
      <c r="S22" s="1232"/>
      <c r="T22" s="1232"/>
      <c r="U22" s="1232"/>
      <c r="V22" s="1232"/>
      <c r="W22" s="632" t="s">
        <v>633</v>
      </c>
      <c r="Y22" s="591"/>
      <c r="Z22" s="591" t="str">
        <f t="shared" si="0"/>
        <v xml:space="preserve">Наименование системы теплоснабжения </v>
      </c>
      <c r="AA22" s="591"/>
      <c r="AB22" s="591"/>
      <c r="AC22" s="591"/>
      <c r="AI22" s="587"/>
      <c r="AJ22" s="587"/>
    </row>
    <row r="23" spans="1:36" ht="22.5">
      <c r="A23" s="1231"/>
      <c r="B23" s="1231"/>
      <c r="C23" s="1231"/>
      <c r="D23" s="1231">
        <v>1</v>
      </c>
      <c r="E23" s="887"/>
      <c r="F23" s="887"/>
      <c r="G23" s="887"/>
      <c r="H23" s="887"/>
      <c r="I23" s="889"/>
      <c r="J23" s="881"/>
      <c r="K23" s="884"/>
      <c r="L23" s="595" t="str">
        <f>mergeValue(A23) &amp;"."&amp; mergeValue(B23)&amp;"."&amp; mergeValue(C23)&amp;"."&amp; mergeValue(D23)</f>
        <v>1.1.1.1</v>
      </c>
      <c r="M23" s="550" t="s">
        <v>22</v>
      </c>
      <c r="N23" s="648"/>
      <c r="O23" s="1232"/>
      <c r="P23" s="1232"/>
      <c r="Q23" s="1232"/>
      <c r="R23" s="1232"/>
      <c r="S23" s="1232"/>
      <c r="T23" s="1232"/>
      <c r="U23" s="1232"/>
      <c r="V23" s="1232"/>
      <c r="W23" s="632" t="s">
        <v>634</v>
      </c>
      <c r="Y23" s="591"/>
      <c r="Z23" s="591" t="str">
        <f t="shared" si="0"/>
        <v xml:space="preserve">Источник тепловой энергии  </v>
      </c>
      <c r="AA23" s="591"/>
      <c r="AB23" s="591"/>
      <c r="AC23" s="591"/>
      <c r="AI23" s="587"/>
      <c r="AJ23" s="587"/>
    </row>
    <row r="24" spans="1:36" ht="101.25">
      <c r="A24" s="1231"/>
      <c r="B24" s="1231"/>
      <c r="C24" s="1231"/>
      <c r="D24" s="1231"/>
      <c r="E24" s="1231">
        <v>1</v>
      </c>
      <c r="F24" s="887"/>
      <c r="G24" s="887"/>
      <c r="H24" s="885">
        <v>1</v>
      </c>
      <c r="I24" s="1231">
        <v>1</v>
      </c>
      <c r="J24" s="887"/>
      <c r="K24" s="892"/>
      <c r="L24" s="595" t="str">
        <f>mergeValue(A24) &amp;"."&amp; mergeValue(B24)&amp;"."&amp; mergeValue(C24)&amp;"."&amp; mergeValue(D24)&amp;"."&amp; mergeValue(E24)</f>
        <v>1.1.1.1.1</v>
      </c>
      <c r="M24" s="556" t="s">
        <v>9</v>
      </c>
      <c r="N24" s="648"/>
      <c r="O24" s="1233"/>
      <c r="P24" s="1233"/>
      <c r="Q24" s="1233"/>
      <c r="R24" s="1233"/>
      <c r="S24" s="1233"/>
      <c r="T24" s="1233"/>
      <c r="U24" s="1233"/>
      <c r="V24" s="1233"/>
      <c r="W24" s="632" t="s">
        <v>638</v>
      </c>
      <c r="Y24" s="591"/>
      <c r="Z24" s="591" t="str">
        <f t="shared" si="0"/>
        <v>Схема подключения теплопотребляющей установки к коллектору источника тепловой энергии</v>
      </c>
      <c r="AA24" s="591"/>
      <c r="AB24" s="591"/>
      <c r="AC24" s="591"/>
      <c r="AI24" s="587"/>
      <c r="AJ24" s="587"/>
    </row>
    <row r="25" spans="1:36" ht="90">
      <c r="A25" s="1231"/>
      <c r="B25" s="1231"/>
      <c r="C25" s="1231"/>
      <c r="D25" s="1231"/>
      <c r="E25" s="1231"/>
      <c r="F25" s="1231">
        <v>1</v>
      </c>
      <c r="G25" s="885"/>
      <c r="H25" s="885"/>
      <c r="I25" s="1231"/>
      <c r="J25" s="1231">
        <v>1</v>
      </c>
      <c r="K25" s="893"/>
      <c r="L25" s="595" t="str">
        <f>mergeValue(A25) &amp;"."&amp; mergeValue(B25)&amp;"."&amp; mergeValue(C25)&amp;"."&amp; mergeValue(D25)&amp;"."&amp; mergeValue(E25)&amp;"."&amp; mergeValue(F25)</f>
        <v>1.1.1.1.1.1</v>
      </c>
      <c r="M25" s="557" t="s">
        <v>10</v>
      </c>
      <c r="N25" s="648"/>
      <c r="O25" s="1234"/>
      <c r="P25" s="1235"/>
      <c r="Q25" s="1235"/>
      <c r="R25" s="1235"/>
      <c r="S25" s="1235"/>
      <c r="T25" s="1235"/>
      <c r="U25" s="1235"/>
      <c r="V25" s="1236"/>
      <c r="W25" s="632" t="s">
        <v>636</v>
      </c>
      <c r="Y25" s="591"/>
      <c r="Z25" s="591" t="str">
        <f t="shared" si="0"/>
        <v>Группа потребителей</v>
      </c>
      <c r="AA25" s="591"/>
      <c r="AB25" s="591"/>
      <c r="AC25" s="591"/>
      <c r="AI25" s="587"/>
      <c r="AJ25" s="587"/>
    </row>
    <row r="26" spans="1:36" ht="189" customHeight="1">
      <c r="A26" s="1231"/>
      <c r="B26" s="1231"/>
      <c r="C26" s="1231"/>
      <c r="D26" s="1231"/>
      <c r="E26" s="1231"/>
      <c r="F26" s="1231"/>
      <c r="G26" s="885">
        <v>1</v>
      </c>
      <c r="H26" s="885"/>
      <c r="I26" s="1231"/>
      <c r="J26" s="1231"/>
      <c r="K26" s="893">
        <v>1</v>
      </c>
      <c r="L26" s="595" t="str">
        <f>mergeValue(A26) &amp;"."&amp; mergeValue(B26)&amp;"."&amp; mergeValue(C26)&amp;"."&amp; mergeValue(D26)&amp;"."&amp; mergeValue(E26)&amp;"."&amp; mergeValue(F26)&amp;"."&amp; mergeValue(G26)</f>
        <v>1.1.1.1.1.1.1</v>
      </c>
      <c r="M26" s="1070"/>
      <c r="N26" s="648"/>
      <c r="O26" s="564"/>
      <c r="P26" s="564"/>
      <c r="Q26" s="1095"/>
      <c r="R26" s="1226"/>
      <c r="S26" s="1227" t="s">
        <v>84</v>
      </c>
      <c r="T26" s="1226"/>
      <c r="U26" s="1227" t="s">
        <v>85</v>
      </c>
      <c r="V26" s="564"/>
      <c r="W26" s="1202" t="s">
        <v>655</v>
      </c>
      <c r="X26" s="587" t="str">
        <f>strCheckDate(O27:V27)</f>
        <v/>
      </c>
      <c r="Y26" s="591"/>
      <c r="Z26" s="591" t="str">
        <f t="shared" si="0"/>
        <v/>
      </c>
      <c r="AA26" s="591"/>
      <c r="AB26" s="591"/>
      <c r="AC26" s="591"/>
      <c r="AI26" s="587"/>
      <c r="AJ26" s="587"/>
    </row>
    <row r="27" spans="1:36" ht="11.25" hidden="1">
      <c r="A27" s="1231"/>
      <c r="B27" s="1231"/>
      <c r="C27" s="1231"/>
      <c r="D27" s="1231"/>
      <c r="E27" s="1231"/>
      <c r="F27" s="1231"/>
      <c r="G27" s="885"/>
      <c r="H27" s="885"/>
      <c r="I27" s="1231"/>
      <c r="J27" s="1231"/>
      <c r="K27" s="893"/>
      <c r="L27" s="602"/>
      <c r="M27" s="648"/>
      <c r="N27" s="648"/>
      <c r="O27" s="564"/>
      <c r="P27" s="564"/>
      <c r="Q27" s="586" t="str">
        <f>R26 &amp; "-" &amp; T26</f>
        <v>-</v>
      </c>
      <c r="R27" s="1226"/>
      <c r="S27" s="1227"/>
      <c r="T27" s="1226"/>
      <c r="U27" s="1227"/>
      <c r="V27" s="564"/>
      <c r="W27" s="1203"/>
      <c r="Y27" s="591"/>
      <c r="Z27" s="591" t="str">
        <f t="shared" si="0"/>
        <v/>
      </c>
      <c r="AA27" s="591"/>
      <c r="AB27" s="591"/>
      <c r="AC27" s="591"/>
      <c r="AI27" s="587"/>
      <c r="AJ27" s="587"/>
    </row>
    <row r="28" spans="1:36" ht="15" customHeight="1">
      <c r="A28" s="1231"/>
      <c r="B28" s="1231"/>
      <c r="C28" s="1231"/>
      <c r="D28" s="1231"/>
      <c r="E28" s="1231"/>
      <c r="F28" s="1231"/>
      <c r="G28" s="887"/>
      <c r="H28" s="885"/>
      <c r="I28" s="1231"/>
      <c r="J28" s="1231"/>
      <c r="K28" s="892"/>
      <c r="L28" s="540"/>
      <c r="M28" s="559" t="s">
        <v>25</v>
      </c>
      <c r="N28" s="566"/>
      <c r="O28" s="566"/>
      <c r="P28" s="566"/>
      <c r="Q28" s="566"/>
      <c r="R28" s="566"/>
      <c r="S28" s="566"/>
      <c r="T28" s="566"/>
      <c r="U28" s="566"/>
      <c r="V28" s="562"/>
      <c r="W28" s="1204"/>
      <c r="Y28" s="591"/>
      <c r="Z28" s="591" t="str">
        <f t="shared" si="0"/>
        <v>Добавить вид теплоносителя (параметры теплоносителя)</v>
      </c>
      <c r="AA28" s="591"/>
      <c r="AB28" s="591"/>
      <c r="AC28" s="591"/>
      <c r="AI28" s="587"/>
      <c r="AJ28" s="587"/>
    </row>
    <row r="29" spans="1:36" ht="15" customHeight="1">
      <c r="A29" s="1231"/>
      <c r="B29" s="1231"/>
      <c r="C29" s="1231"/>
      <c r="D29" s="1231"/>
      <c r="E29" s="1231"/>
      <c r="F29" s="887"/>
      <c r="G29" s="887"/>
      <c r="H29" s="885"/>
      <c r="I29" s="1231"/>
      <c r="J29" s="887"/>
      <c r="K29" s="892"/>
      <c r="L29" s="540"/>
      <c r="M29" s="558" t="s">
        <v>11</v>
      </c>
      <c r="N29" s="566"/>
      <c r="O29" s="566"/>
      <c r="P29" s="566"/>
      <c r="Q29" s="566"/>
      <c r="R29" s="566"/>
      <c r="S29" s="566"/>
      <c r="T29" s="566"/>
      <c r="U29" s="565"/>
      <c r="V29" s="566"/>
      <c r="W29" s="667"/>
      <c r="Y29" s="591"/>
      <c r="Z29" s="591" t="str">
        <f t="shared" si="0"/>
        <v>Добавить группу потребителей</v>
      </c>
      <c r="AA29" s="591"/>
      <c r="AB29" s="591"/>
      <c r="AC29" s="591"/>
      <c r="AI29" s="587"/>
      <c r="AJ29" s="587"/>
    </row>
    <row r="30" spans="1:36" ht="15" customHeight="1">
      <c r="A30" s="1231"/>
      <c r="B30" s="1231"/>
      <c r="C30" s="1231"/>
      <c r="D30" s="1231"/>
      <c r="E30" s="891"/>
      <c r="F30" s="887"/>
      <c r="G30" s="887"/>
      <c r="H30" s="887"/>
      <c r="I30" s="883"/>
      <c r="J30" s="880"/>
      <c r="K30" s="890"/>
      <c r="L30" s="540"/>
      <c r="M30" s="553" t="s">
        <v>12</v>
      </c>
      <c r="N30" s="566"/>
      <c r="O30" s="566"/>
      <c r="P30" s="566"/>
      <c r="Q30" s="566"/>
      <c r="R30" s="566"/>
      <c r="S30" s="566"/>
      <c r="T30" s="566"/>
      <c r="U30" s="565"/>
      <c r="V30" s="566"/>
      <c r="W30" s="667"/>
      <c r="Y30" s="591"/>
      <c r="Z30" s="591" t="str">
        <f t="shared" si="0"/>
        <v>Добавить схему подключения</v>
      </c>
      <c r="AA30" s="591"/>
      <c r="AB30" s="591"/>
      <c r="AC30" s="591"/>
      <c r="AI30" s="587"/>
      <c r="AJ30" s="587"/>
    </row>
    <row r="31" spans="1:36" ht="15" customHeight="1">
      <c r="A31" s="1231"/>
      <c r="B31" s="1231"/>
      <c r="C31" s="1231"/>
      <c r="D31" s="891"/>
      <c r="E31" s="891"/>
      <c r="F31" s="887"/>
      <c r="G31" s="887"/>
      <c r="H31" s="887"/>
      <c r="I31" s="883"/>
      <c r="J31" s="880"/>
      <c r="K31" s="890"/>
      <c r="L31" s="540"/>
      <c r="M31" s="552" t="s">
        <v>17</v>
      </c>
      <c r="N31" s="566"/>
      <c r="O31" s="566"/>
      <c r="P31" s="566"/>
      <c r="Q31" s="566"/>
      <c r="R31" s="566"/>
      <c r="S31" s="566"/>
      <c r="T31" s="566"/>
      <c r="U31" s="565"/>
      <c r="V31" s="566"/>
      <c r="W31" s="667"/>
      <c r="Y31" s="591"/>
      <c r="Z31" s="591" t="str">
        <f t="shared" si="0"/>
        <v>Добавить источник тепловой энергии</v>
      </c>
      <c r="AA31" s="591"/>
      <c r="AB31" s="591"/>
      <c r="AC31" s="591"/>
      <c r="AI31" s="587"/>
      <c r="AJ31" s="587"/>
    </row>
    <row r="32" spans="1:36" ht="15" customHeight="1">
      <c r="A32" s="1231"/>
      <c r="B32" s="1231"/>
      <c r="C32" s="891"/>
      <c r="D32" s="891"/>
      <c r="E32" s="891"/>
      <c r="F32" s="891"/>
      <c r="G32" s="896"/>
      <c r="H32" s="883"/>
      <c r="I32" s="894"/>
      <c r="J32" s="880"/>
      <c r="K32" s="895"/>
      <c r="L32" s="540"/>
      <c r="M32" s="551" t="s">
        <v>18</v>
      </c>
      <c r="N32" s="566"/>
      <c r="O32" s="566"/>
      <c r="P32" s="566"/>
      <c r="Q32" s="566"/>
      <c r="R32" s="566"/>
      <c r="S32" s="566"/>
      <c r="T32" s="566"/>
      <c r="U32" s="565"/>
      <c r="V32" s="566"/>
      <c r="W32" s="667"/>
      <c r="Y32" s="591"/>
      <c r="Z32" s="591" t="str">
        <f t="shared" si="0"/>
        <v>Добавить наименование системы теплоснабжения</v>
      </c>
      <c r="AA32" s="591"/>
      <c r="AB32" s="591"/>
      <c r="AC32" s="591"/>
      <c r="AI32" s="587"/>
      <c r="AJ32" s="587"/>
    </row>
    <row r="33" spans="1:36" ht="15" customHeight="1">
      <c r="A33" s="1231"/>
      <c r="B33" s="891"/>
      <c r="C33" s="891"/>
      <c r="D33" s="891"/>
      <c r="E33" s="891"/>
      <c r="F33" s="891"/>
      <c r="G33" s="896"/>
      <c r="H33" s="883"/>
      <c r="I33" s="883"/>
      <c r="J33" s="880"/>
      <c r="K33" s="890"/>
      <c r="L33" s="540"/>
      <c r="M33" s="560" t="s">
        <v>19</v>
      </c>
      <c r="N33" s="566"/>
      <c r="O33" s="566"/>
      <c r="P33" s="566"/>
      <c r="Q33" s="566"/>
      <c r="R33" s="566"/>
      <c r="S33" s="566"/>
      <c r="T33" s="566"/>
      <c r="U33" s="565"/>
      <c r="V33" s="566"/>
      <c r="W33" s="667"/>
      <c r="Y33" s="591"/>
      <c r="Z33" s="591" t="str">
        <f t="shared" si="0"/>
        <v>Добавить территорию действия тарифа</v>
      </c>
      <c r="AA33" s="591"/>
      <c r="AB33" s="591"/>
      <c r="AC33" s="591"/>
      <c r="AI33" s="587"/>
      <c r="AJ33" s="587"/>
    </row>
    <row r="34" spans="1:36" s="524" customFormat="1" ht="15" customHeight="1">
      <c r="A34" s="879"/>
      <c r="B34" s="879"/>
      <c r="C34" s="879"/>
      <c r="D34" s="879"/>
      <c r="E34" s="879"/>
      <c r="F34" s="879"/>
      <c r="G34" s="879"/>
      <c r="H34" s="879"/>
      <c r="I34" s="879"/>
      <c r="J34" s="879"/>
      <c r="K34" s="879"/>
      <c r="L34" s="494"/>
      <c r="M34" s="567" t="s">
        <v>309</v>
      </c>
      <c r="N34" s="566"/>
      <c r="O34" s="566"/>
      <c r="P34" s="566"/>
      <c r="Q34" s="566"/>
      <c r="R34" s="566"/>
      <c r="S34" s="566"/>
      <c r="T34" s="566"/>
      <c r="U34" s="565"/>
      <c r="V34" s="566"/>
      <c r="W34" s="667"/>
      <c r="X34" s="589"/>
      <c r="Y34" s="589"/>
      <c r="Z34" s="589"/>
      <c r="AA34" s="589"/>
      <c r="AB34" s="589"/>
      <c r="AC34" s="589"/>
      <c r="AD34" s="589"/>
      <c r="AE34" s="589"/>
      <c r="AF34" s="589"/>
      <c r="AG34" s="589"/>
      <c r="AH34" s="589"/>
    </row>
    <row r="35" spans="1:36" ht="11.25">
      <c r="A35" s="525"/>
      <c r="B35" s="525"/>
      <c r="C35" s="525"/>
      <c r="D35" s="525"/>
      <c r="E35" s="525"/>
      <c r="F35" s="525"/>
      <c r="G35" s="525"/>
      <c r="H35" s="525"/>
      <c r="I35" s="525"/>
      <c r="J35" s="525"/>
      <c r="K35" s="525"/>
      <c r="X35" s="525"/>
      <c r="Y35" s="525"/>
      <c r="Z35" s="525"/>
      <c r="AA35" s="525"/>
      <c r="AB35" s="525"/>
      <c r="AC35" s="525"/>
      <c r="AD35" s="525"/>
      <c r="AE35" s="525"/>
      <c r="AF35" s="525"/>
      <c r="AG35" s="525"/>
      <c r="AH35" s="525"/>
    </row>
    <row r="36" spans="1:36" ht="105.75" customHeight="1">
      <c r="L36" s="1">
        <v>1</v>
      </c>
      <c r="M36" s="1195" t="s">
        <v>632</v>
      </c>
      <c r="N36" s="1195"/>
      <c r="O36" s="1195"/>
      <c r="P36" s="1195"/>
      <c r="Q36" s="1195"/>
      <c r="R36" s="1195"/>
      <c r="S36" s="1195"/>
      <c r="T36" s="1195"/>
      <c r="U36" s="1195"/>
      <c r="V36" s="1195"/>
      <c r="W36" s="1195"/>
    </row>
  </sheetData>
  <sheetProtection algorithmName="SHA-512" hashValue="KcN8p5woQBlsGj8Rxsa6QGSZzpxVy/mXtqnffKTxB8A3lHYyJ4rCYhzBmXZ/hAbAEXT5twsNVMmZVlDRhFFBzg==" saltValue="iFRKUXiB5ZXlZRzzU5J5HQ==" spinCount="100000" sheet="1" objects="1" scenarios="1" formatColumns="0" formatRows="0"/>
  <dataConsolidate leftLabels="1"/>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9" hidden="1" customWidth="1"/>
    <col min="2" max="4" width="3.7109375" style="810" hidden="1" customWidth="1"/>
    <col min="5" max="5" width="3.7109375" style="811" customWidth="1"/>
    <col min="6" max="6" width="9.7109375" style="801" customWidth="1"/>
    <col min="7" max="7" width="37.7109375" style="801" customWidth="1"/>
    <col min="8" max="8" width="66.85546875" style="801" customWidth="1"/>
    <col min="9" max="9" width="115.7109375" style="801" customWidth="1"/>
    <col min="10" max="11" width="10.5703125" style="810"/>
    <col min="12" max="12" width="11.140625" style="810" customWidth="1"/>
    <col min="13" max="20" width="10.5703125" style="810"/>
    <col min="21" max="16384" width="10.5703125" style="801"/>
  </cols>
  <sheetData>
    <row r="1" spans="1:20" ht="3" customHeight="1">
      <c r="A1" s="809" t="s">
        <v>50</v>
      </c>
    </row>
    <row r="2" spans="1:20" ht="22.5">
      <c r="F2" s="1196" t="s">
        <v>491</v>
      </c>
      <c r="G2" s="1197"/>
      <c r="H2" s="1198"/>
      <c r="I2" s="808"/>
    </row>
    <row r="3" spans="1:20" ht="3" customHeight="1"/>
    <row r="4" spans="1:20" s="572" customFormat="1" ht="11.25">
      <c r="A4" s="773"/>
      <c r="B4" s="773"/>
      <c r="C4" s="773"/>
      <c r="D4" s="773"/>
      <c r="F4" s="1157" t="s">
        <v>454</v>
      </c>
      <c r="G4" s="1157"/>
      <c r="H4" s="1157"/>
      <c r="I4" s="1199" t="s">
        <v>455</v>
      </c>
      <c r="J4" s="773"/>
      <c r="K4" s="773"/>
      <c r="L4" s="773"/>
      <c r="M4" s="773"/>
      <c r="N4" s="773"/>
      <c r="O4" s="773"/>
      <c r="P4" s="773"/>
      <c r="Q4" s="773"/>
      <c r="R4" s="773"/>
      <c r="S4" s="773"/>
      <c r="T4" s="773"/>
    </row>
    <row r="5" spans="1:20" s="572" customFormat="1" ht="11.25" customHeight="1">
      <c r="A5" s="773"/>
      <c r="B5" s="773"/>
      <c r="C5" s="773"/>
      <c r="D5" s="773"/>
      <c r="F5" s="778" t="s">
        <v>92</v>
      </c>
      <c r="G5" s="812" t="s">
        <v>457</v>
      </c>
      <c r="H5" s="803" t="s">
        <v>442</v>
      </c>
      <c r="I5" s="1199"/>
      <c r="J5" s="773"/>
      <c r="K5" s="773"/>
      <c r="L5" s="773"/>
      <c r="M5" s="773"/>
      <c r="N5" s="773"/>
      <c r="O5" s="773"/>
      <c r="P5" s="773"/>
      <c r="Q5" s="773"/>
      <c r="R5" s="773"/>
      <c r="S5" s="773"/>
      <c r="T5" s="773"/>
    </row>
    <row r="6" spans="1:20" s="572" customFormat="1" ht="12" customHeight="1">
      <c r="A6" s="773"/>
      <c r="B6" s="773"/>
      <c r="C6" s="773"/>
      <c r="D6" s="773"/>
      <c r="F6" s="813" t="s">
        <v>93</v>
      </c>
      <c r="G6" s="814">
        <v>2</v>
      </c>
      <c r="H6" s="815">
        <v>3</v>
      </c>
      <c r="I6" s="610">
        <v>4</v>
      </c>
      <c r="J6" s="773">
        <v>4</v>
      </c>
      <c r="K6" s="773"/>
      <c r="L6" s="773"/>
      <c r="M6" s="773"/>
      <c r="N6" s="773"/>
      <c r="O6" s="773"/>
      <c r="P6" s="773"/>
      <c r="Q6" s="773"/>
      <c r="R6" s="773"/>
      <c r="S6" s="773"/>
      <c r="T6" s="773"/>
    </row>
    <row r="7" spans="1:20" s="572" customFormat="1" ht="18.75">
      <c r="A7" s="773"/>
      <c r="B7" s="773"/>
      <c r="C7" s="773"/>
      <c r="D7" s="773"/>
      <c r="F7" s="816">
        <v>1</v>
      </c>
      <c r="G7" s="817" t="s">
        <v>492</v>
      </c>
      <c r="H7" s="807" t="str">
        <f>IF(dateCh="","",dateCh)</f>
        <v>27.12.2022</v>
      </c>
      <c r="I7" s="818" t="s">
        <v>493</v>
      </c>
      <c r="J7" s="617"/>
      <c r="K7" s="773"/>
      <c r="L7" s="773"/>
      <c r="M7" s="773"/>
      <c r="N7" s="773"/>
      <c r="O7" s="773"/>
      <c r="P7" s="773"/>
      <c r="Q7" s="773"/>
      <c r="R7" s="773"/>
      <c r="S7" s="773"/>
      <c r="T7" s="773"/>
    </row>
    <row r="8" spans="1:20" s="572" customFormat="1" ht="45">
      <c r="A8" s="1200">
        <v>1</v>
      </c>
      <c r="B8" s="773"/>
      <c r="C8" s="773"/>
      <c r="D8" s="773"/>
      <c r="F8" s="816" t="str">
        <f>"2." &amp;mergeValue(A8)</f>
        <v>2.1</v>
      </c>
      <c r="G8" s="817" t="s">
        <v>494</v>
      </c>
      <c r="H8" s="807"/>
      <c r="I8" s="818" t="s">
        <v>590</v>
      </c>
      <c r="J8" s="617"/>
      <c r="K8" s="773"/>
      <c r="L8" s="773"/>
      <c r="M8" s="773"/>
      <c r="N8" s="773"/>
      <c r="O8" s="773"/>
      <c r="P8" s="773"/>
      <c r="Q8" s="773"/>
      <c r="R8" s="773"/>
      <c r="S8" s="773"/>
      <c r="T8" s="773"/>
    </row>
    <row r="9" spans="1:20" s="572" customFormat="1" ht="22.5">
      <c r="A9" s="1200"/>
      <c r="B9" s="773"/>
      <c r="C9" s="773"/>
      <c r="D9" s="773"/>
      <c r="F9" s="816" t="str">
        <f>"3." &amp;mergeValue(A9)</f>
        <v>3.1</v>
      </c>
      <c r="G9" s="817" t="s">
        <v>495</v>
      </c>
      <c r="H9" s="807"/>
      <c r="I9" s="818" t="s">
        <v>588</v>
      </c>
      <c r="J9" s="617"/>
      <c r="K9" s="773"/>
      <c r="L9" s="773"/>
      <c r="M9" s="773"/>
      <c r="N9" s="773"/>
      <c r="O9" s="773"/>
      <c r="P9" s="773"/>
      <c r="Q9" s="773"/>
      <c r="R9" s="773"/>
      <c r="S9" s="773"/>
      <c r="T9" s="773"/>
    </row>
    <row r="10" spans="1:20" s="572" customFormat="1" ht="22.5">
      <c r="A10" s="1200"/>
      <c r="B10" s="773"/>
      <c r="C10" s="773"/>
      <c r="D10" s="773"/>
      <c r="F10" s="816" t="str">
        <f>"4."&amp;mergeValue(A10)</f>
        <v>4.1</v>
      </c>
      <c r="G10" s="817" t="s">
        <v>496</v>
      </c>
      <c r="H10" s="803" t="s">
        <v>458</v>
      </c>
      <c r="I10" s="818"/>
      <c r="J10" s="617"/>
      <c r="K10" s="773"/>
      <c r="L10" s="773"/>
      <c r="M10" s="773"/>
      <c r="N10" s="773"/>
      <c r="O10" s="773"/>
      <c r="P10" s="773"/>
      <c r="Q10" s="773"/>
      <c r="R10" s="773"/>
      <c r="S10" s="773"/>
      <c r="T10" s="773"/>
    </row>
    <row r="11" spans="1:20" s="572" customFormat="1" ht="18.75">
      <c r="A11" s="1200"/>
      <c r="B11" s="1200">
        <v>1</v>
      </c>
      <c r="C11" s="779"/>
      <c r="D11" s="779"/>
      <c r="F11" s="816" t="str">
        <f>"4."&amp;mergeValue(A11) &amp;"."&amp;mergeValue(B11)</f>
        <v>4.1.1</v>
      </c>
      <c r="G11" s="832" t="s">
        <v>592</v>
      </c>
      <c r="H11" s="807" t="str">
        <f>IF(region_name="","",region_name)</f>
        <v>Челябинская область</v>
      </c>
      <c r="I11" s="818" t="s">
        <v>499</v>
      </c>
      <c r="J11" s="617"/>
      <c r="K11" s="773"/>
      <c r="L11" s="773"/>
      <c r="M11" s="773"/>
      <c r="N11" s="773"/>
      <c r="O11" s="773"/>
      <c r="P11" s="773"/>
      <c r="Q11" s="773"/>
      <c r="R11" s="773"/>
      <c r="S11" s="773"/>
      <c r="T11" s="773"/>
    </row>
    <row r="12" spans="1:20" s="572" customFormat="1" ht="22.5">
      <c r="A12" s="1200"/>
      <c r="B12" s="1200"/>
      <c r="C12" s="1200">
        <v>1</v>
      </c>
      <c r="D12" s="779"/>
      <c r="F12" s="816" t="str">
        <f>"4."&amp;mergeValue(A12) &amp;"."&amp;mergeValue(B12)&amp;"."&amp;mergeValue(C12)</f>
        <v>4.1.1.1</v>
      </c>
      <c r="G12" s="819" t="s">
        <v>497</v>
      </c>
      <c r="H12" s="807"/>
      <c r="I12" s="818" t="s">
        <v>500</v>
      </c>
      <c r="J12" s="617"/>
      <c r="K12" s="773"/>
      <c r="L12" s="773"/>
      <c r="M12" s="773"/>
      <c r="N12" s="773"/>
      <c r="O12" s="773"/>
      <c r="P12" s="773"/>
      <c r="Q12" s="773"/>
      <c r="R12" s="773"/>
      <c r="S12" s="773"/>
      <c r="T12" s="773"/>
    </row>
    <row r="13" spans="1:20" s="572" customFormat="1" ht="39" customHeight="1">
      <c r="A13" s="1200"/>
      <c r="B13" s="1200"/>
      <c r="C13" s="1200"/>
      <c r="D13" s="779">
        <v>1</v>
      </c>
      <c r="F13" s="816" t="str">
        <f>"4."&amp;mergeValue(A13) &amp;"."&amp;mergeValue(B13)&amp;"."&amp;mergeValue(C13)&amp;"."&amp;mergeValue(D13)</f>
        <v>4.1.1.1.1</v>
      </c>
      <c r="G13" s="820" t="s">
        <v>498</v>
      </c>
      <c r="H13" s="807"/>
      <c r="I13" s="1201" t="s">
        <v>591</v>
      </c>
      <c r="J13" s="617"/>
      <c r="K13" s="773"/>
      <c r="L13" s="773"/>
      <c r="M13" s="773"/>
      <c r="N13" s="773"/>
      <c r="O13" s="773"/>
      <c r="P13" s="773"/>
      <c r="Q13" s="773"/>
      <c r="R13" s="773"/>
      <c r="S13" s="773"/>
      <c r="T13" s="773"/>
    </row>
    <row r="14" spans="1:20" s="572" customFormat="1" ht="18.75">
      <c r="A14" s="1200"/>
      <c r="B14" s="1200"/>
      <c r="C14" s="1200"/>
      <c r="D14" s="779"/>
      <c r="F14" s="821"/>
      <c r="G14" s="761" t="s">
        <v>4</v>
      </c>
      <c r="H14" s="626"/>
      <c r="I14" s="1201"/>
      <c r="J14" s="617"/>
      <c r="K14" s="773"/>
      <c r="L14" s="773"/>
      <c r="M14" s="773"/>
      <c r="N14" s="773"/>
      <c r="O14" s="773"/>
      <c r="P14" s="773"/>
      <c r="Q14" s="773"/>
      <c r="R14" s="773"/>
      <c r="S14" s="773"/>
      <c r="T14" s="773"/>
    </row>
    <row r="15" spans="1:20" s="572" customFormat="1" ht="18.75">
      <c r="A15" s="1200"/>
      <c r="B15" s="1200"/>
      <c r="C15" s="779"/>
      <c r="D15" s="779"/>
      <c r="F15" s="636"/>
      <c r="G15" s="579" t="s">
        <v>403</v>
      </c>
      <c r="H15" s="637"/>
      <c r="I15" s="638"/>
      <c r="J15" s="617"/>
      <c r="K15" s="773"/>
      <c r="L15" s="773"/>
      <c r="M15" s="773"/>
      <c r="N15" s="773"/>
      <c r="O15" s="773"/>
      <c r="P15" s="773"/>
      <c r="Q15" s="773"/>
      <c r="R15" s="773"/>
      <c r="S15" s="773"/>
      <c r="T15" s="773"/>
    </row>
    <row r="16" spans="1:20" s="572" customFormat="1" ht="18.75">
      <c r="A16" s="1200"/>
      <c r="B16" s="773"/>
      <c r="C16" s="773"/>
      <c r="D16" s="773"/>
      <c r="F16" s="821"/>
      <c r="G16" s="735" t="s">
        <v>506</v>
      </c>
      <c r="H16" s="822"/>
      <c r="I16" s="823"/>
      <c r="J16" s="617"/>
      <c r="K16" s="773"/>
      <c r="L16" s="773"/>
      <c r="M16" s="773"/>
      <c r="N16" s="773"/>
      <c r="O16" s="773"/>
      <c r="P16" s="773"/>
      <c r="Q16" s="773"/>
      <c r="R16" s="773"/>
      <c r="S16" s="773"/>
      <c r="T16" s="773"/>
    </row>
    <row r="17" spans="1:20" s="572" customFormat="1" ht="18.75">
      <c r="A17" s="773"/>
      <c r="B17" s="773"/>
      <c r="C17" s="773"/>
      <c r="D17" s="773"/>
      <c r="F17" s="821"/>
      <c r="G17" s="738" t="s">
        <v>505</v>
      </c>
      <c r="H17" s="822"/>
      <c r="I17" s="823"/>
      <c r="J17" s="617"/>
      <c r="K17" s="773"/>
      <c r="L17" s="773"/>
      <c r="M17" s="773"/>
      <c r="N17" s="773"/>
      <c r="O17" s="773"/>
      <c r="P17" s="773"/>
      <c r="Q17" s="773"/>
      <c r="R17" s="773"/>
      <c r="S17" s="773"/>
      <c r="T17" s="773"/>
    </row>
    <row r="18" spans="1:20" s="774" customFormat="1" ht="3" customHeight="1">
      <c r="A18" s="775"/>
      <c r="B18" s="775"/>
      <c r="C18" s="775"/>
      <c r="D18" s="775"/>
      <c r="F18" s="627"/>
      <c r="G18" s="628"/>
      <c r="H18" s="629"/>
      <c r="I18" s="630"/>
      <c r="J18" s="775"/>
      <c r="K18" s="775"/>
      <c r="L18" s="775"/>
      <c r="M18" s="775"/>
      <c r="N18" s="775"/>
      <c r="O18" s="775"/>
      <c r="P18" s="775"/>
      <c r="Q18" s="775"/>
      <c r="R18" s="775"/>
      <c r="S18" s="775"/>
      <c r="T18" s="775"/>
    </row>
    <row r="19" spans="1:20" s="774" customFormat="1" ht="15" customHeight="1">
      <c r="A19" s="775"/>
      <c r="B19" s="775"/>
      <c r="C19" s="775"/>
      <c r="D19" s="775"/>
      <c r="F19" s="824"/>
      <c r="G19" s="1195" t="s">
        <v>593</v>
      </c>
      <c r="H19" s="1195"/>
      <c r="I19" s="825"/>
      <c r="J19" s="775"/>
      <c r="K19" s="775"/>
      <c r="L19" s="775"/>
      <c r="M19" s="775"/>
      <c r="N19" s="775"/>
      <c r="O19" s="775"/>
      <c r="P19" s="775"/>
      <c r="Q19" s="775"/>
      <c r="R19" s="775"/>
      <c r="S19" s="775"/>
      <c r="T19" s="775"/>
    </row>
  </sheetData>
  <sheetProtection algorithmName="SHA-512" hashValue="guaD3ypZci5Rs63OIsQaiPDBuLEbtbj/iAIFK/KViEaq4umOXSvndG6A+uyVnjwfvZhDS3fj74pnTf+VLFas+w==" saltValue="TKQCAgeEAw/l4pNBQu8jr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10" hidden="1" customWidth="1"/>
    <col min="7" max="8" width="9.140625" style="809" hidden="1" customWidth="1"/>
    <col min="9" max="9" width="3.7109375" style="689" customWidth="1"/>
    <col min="10" max="11" width="3.7109375" style="811" customWidth="1"/>
    <col min="12" max="12" width="12.7109375" style="801" customWidth="1"/>
    <col min="13" max="13" width="44.7109375" style="801" customWidth="1"/>
    <col min="14" max="14" width="1.7109375" style="801" hidden="1" customWidth="1"/>
    <col min="15" max="17" width="23.7109375" style="801" hidden="1" customWidth="1"/>
    <col min="18" max="18" width="11.7109375" style="801" customWidth="1"/>
    <col min="19" max="19" width="3.7109375" style="801" customWidth="1"/>
    <col min="20" max="20" width="11.7109375" style="801" customWidth="1"/>
    <col min="21" max="21" width="8.5703125" style="801" hidden="1" customWidth="1"/>
    <col min="22" max="22" width="4.7109375" style="801" customWidth="1"/>
    <col min="23" max="23" width="115.7109375" style="801" customWidth="1"/>
    <col min="24" max="25" width="10.5703125" style="810"/>
    <col min="26" max="26" width="11.140625" style="810" customWidth="1"/>
    <col min="27" max="34" width="10.5703125" style="810"/>
    <col min="35" max="256" width="10.5703125" style="801"/>
    <col min="257" max="264" width="0" style="801" hidden="1" customWidth="1"/>
    <col min="265" max="265" width="3.7109375" style="801" customWidth="1"/>
    <col min="266" max="266" width="3.85546875" style="801" customWidth="1"/>
    <col min="267" max="267" width="3.7109375" style="801" customWidth="1"/>
    <col min="268" max="268" width="12.7109375" style="801" customWidth="1"/>
    <col min="269" max="269" width="52.7109375" style="801" customWidth="1"/>
    <col min="270" max="273" width="0" style="801" hidden="1" customWidth="1"/>
    <col min="274" max="274" width="12.28515625" style="801" customWidth="1"/>
    <col min="275" max="275" width="6.42578125" style="801" customWidth="1"/>
    <col min="276" max="276" width="12.28515625" style="801" customWidth="1"/>
    <col min="277" max="277" width="0" style="801" hidden="1" customWidth="1"/>
    <col min="278" max="278" width="3.7109375" style="801" customWidth="1"/>
    <col min="279" max="279" width="11.140625" style="801" bestFit="1" customWidth="1"/>
    <col min="280" max="281" width="10.5703125" style="801"/>
    <col min="282" max="282" width="11.140625" style="801" customWidth="1"/>
    <col min="283" max="512" width="10.5703125" style="801"/>
    <col min="513" max="520" width="0" style="801" hidden="1" customWidth="1"/>
    <col min="521" max="521" width="3.7109375" style="801" customWidth="1"/>
    <col min="522" max="522" width="3.85546875" style="801" customWidth="1"/>
    <col min="523" max="523" width="3.7109375" style="801" customWidth="1"/>
    <col min="524" max="524" width="12.7109375" style="801" customWidth="1"/>
    <col min="525" max="525" width="52.7109375" style="801" customWidth="1"/>
    <col min="526" max="529" width="0" style="801" hidden="1" customWidth="1"/>
    <col min="530" max="530" width="12.28515625" style="801" customWidth="1"/>
    <col min="531" max="531" width="6.42578125" style="801" customWidth="1"/>
    <col min="532" max="532" width="12.28515625" style="801" customWidth="1"/>
    <col min="533" max="533" width="0" style="801" hidden="1" customWidth="1"/>
    <col min="534" max="534" width="3.7109375" style="801" customWidth="1"/>
    <col min="535" max="535" width="11.140625" style="801" bestFit="1" customWidth="1"/>
    <col min="536" max="537" width="10.5703125" style="801"/>
    <col min="538" max="538" width="11.140625" style="801" customWidth="1"/>
    <col min="539" max="768" width="10.5703125" style="801"/>
    <col min="769" max="776" width="0" style="801" hidden="1" customWidth="1"/>
    <col min="777" max="777" width="3.7109375" style="801" customWidth="1"/>
    <col min="778" max="778" width="3.85546875" style="801" customWidth="1"/>
    <col min="779" max="779" width="3.7109375" style="801" customWidth="1"/>
    <col min="780" max="780" width="12.7109375" style="801" customWidth="1"/>
    <col min="781" max="781" width="52.7109375" style="801" customWidth="1"/>
    <col min="782" max="785" width="0" style="801" hidden="1" customWidth="1"/>
    <col min="786" max="786" width="12.28515625" style="801" customWidth="1"/>
    <col min="787" max="787" width="6.42578125" style="801" customWidth="1"/>
    <col min="788" max="788" width="12.28515625" style="801" customWidth="1"/>
    <col min="789" max="789" width="0" style="801" hidden="1" customWidth="1"/>
    <col min="790" max="790" width="3.7109375" style="801" customWidth="1"/>
    <col min="791" max="791" width="11.140625" style="801" bestFit="1" customWidth="1"/>
    <col min="792" max="793" width="10.5703125" style="801"/>
    <col min="794" max="794" width="11.140625" style="801" customWidth="1"/>
    <col min="795" max="1024" width="10.5703125" style="801"/>
    <col min="1025" max="1032" width="0" style="801" hidden="1" customWidth="1"/>
    <col min="1033" max="1033" width="3.7109375" style="801" customWidth="1"/>
    <col min="1034" max="1034" width="3.85546875" style="801" customWidth="1"/>
    <col min="1035" max="1035" width="3.7109375" style="801" customWidth="1"/>
    <col min="1036" max="1036" width="12.7109375" style="801" customWidth="1"/>
    <col min="1037" max="1037" width="52.7109375" style="801" customWidth="1"/>
    <col min="1038" max="1041" width="0" style="801" hidden="1" customWidth="1"/>
    <col min="1042" max="1042" width="12.28515625" style="801" customWidth="1"/>
    <col min="1043" max="1043" width="6.42578125" style="801" customWidth="1"/>
    <col min="1044" max="1044" width="12.28515625" style="801" customWidth="1"/>
    <col min="1045" max="1045" width="0" style="801" hidden="1" customWidth="1"/>
    <col min="1046" max="1046" width="3.7109375" style="801" customWidth="1"/>
    <col min="1047" max="1047" width="11.140625" style="801" bestFit="1" customWidth="1"/>
    <col min="1048" max="1049" width="10.5703125" style="801"/>
    <col min="1050" max="1050" width="11.140625" style="801" customWidth="1"/>
    <col min="1051" max="1280" width="10.5703125" style="801"/>
    <col min="1281" max="1288" width="0" style="801" hidden="1" customWidth="1"/>
    <col min="1289" max="1289" width="3.7109375" style="801" customWidth="1"/>
    <col min="1290" max="1290" width="3.85546875" style="801" customWidth="1"/>
    <col min="1291" max="1291" width="3.7109375" style="801" customWidth="1"/>
    <col min="1292" max="1292" width="12.7109375" style="801" customWidth="1"/>
    <col min="1293" max="1293" width="52.7109375" style="801" customWidth="1"/>
    <col min="1294" max="1297" width="0" style="801" hidden="1" customWidth="1"/>
    <col min="1298" max="1298" width="12.28515625" style="801" customWidth="1"/>
    <col min="1299" max="1299" width="6.42578125" style="801" customWidth="1"/>
    <col min="1300" max="1300" width="12.28515625" style="801" customWidth="1"/>
    <col min="1301" max="1301" width="0" style="801" hidden="1" customWidth="1"/>
    <col min="1302" max="1302" width="3.7109375" style="801" customWidth="1"/>
    <col min="1303" max="1303" width="11.140625" style="801" bestFit="1" customWidth="1"/>
    <col min="1304" max="1305" width="10.5703125" style="801"/>
    <col min="1306" max="1306" width="11.140625" style="801" customWidth="1"/>
    <col min="1307" max="1536" width="10.5703125" style="801"/>
    <col min="1537" max="1544" width="0" style="801" hidden="1" customWidth="1"/>
    <col min="1545" max="1545" width="3.7109375" style="801" customWidth="1"/>
    <col min="1546" max="1546" width="3.85546875" style="801" customWidth="1"/>
    <col min="1547" max="1547" width="3.7109375" style="801" customWidth="1"/>
    <col min="1548" max="1548" width="12.7109375" style="801" customWidth="1"/>
    <col min="1549" max="1549" width="52.7109375" style="801" customWidth="1"/>
    <col min="1550" max="1553" width="0" style="801" hidden="1" customWidth="1"/>
    <col min="1554" max="1554" width="12.28515625" style="801" customWidth="1"/>
    <col min="1555" max="1555" width="6.42578125" style="801" customWidth="1"/>
    <col min="1556" max="1556" width="12.28515625" style="801" customWidth="1"/>
    <col min="1557" max="1557" width="0" style="801" hidden="1" customWidth="1"/>
    <col min="1558" max="1558" width="3.7109375" style="801" customWidth="1"/>
    <col min="1559" max="1559" width="11.140625" style="801" bestFit="1" customWidth="1"/>
    <col min="1560" max="1561" width="10.5703125" style="801"/>
    <col min="1562" max="1562" width="11.140625" style="801" customWidth="1"/>
    <col min="1563" max="1792" width="10.5703125" style="801"/>
    <col min="1793" max="1800" width="0" style="801" hidden="1" customWidth="1"/>
    <col min="1801" max="1801" width="3.7109375" style="801" customWidth="1"/>
    <col min="1802" max="1802" width="3.85546875" style="801" customWidth="1"/>
    <col min="1803" max="1803" width="3.7109375" style="801" customWidth="1"/>
    <col min="1804" max="1804" width="12.7109375" style="801" customWidth="1"/>
    <col min="1805" max="1805" width="52.7109375" style="801" customWidth="1"/>
    <col min="1806" max="1809" width="0" style="801" hidden="1" customWidth="1"/>
    <col min="1810" max="1810" width="12.28515625" style="801" customWidth="1"/>
    <col min="1811" max="1811" width="6.42578125" style="801" customWidth="1"/>
    <col min="1812" max="1812" width="12.28515625" style="801" customWidth="1"/>
    <col min="1813" max="1813" width="0" style="801" hidden="1" customWidth="1"/>
    <col min="1814" max="1814" width="3.7109375" style="801" customWidth="1"/>
    <col min="1815" max="1815" width="11.140625" style="801" bestFit="1" customWidth="1"/>
    <col min="1816" max="1817" width="10.5703125" style="801"/>
    <col min="1818" max="1818" width="11.140625" style="801" customWidth="1"/>
    <col min="1819" max="2048" width="10.5703125" style="801"/>
    <col min="2049" max="2056" width="0" style="801" hidden="1" customWidth="1"/>
    <col min="2057" max="2057" width="3.7109375" style="801" customWidth="1"/>
    <col min="2058" max="2058" width="3.85546875" style="801" customWidth="1"/>
    <col min="2059" max="2059" width="3.7109375" style="801" customWidth="1"/>
    <col min="2060" max="2060" width="12.7109375" style="801" customWidth="1"/>
    <col min="2061" max="2061" width="52.7109375" style="801" customWidth="1"/>
    <col min="2062" max="2065" width="0" style="801" hidden="1" customWidth="1"/>
    <col min="2066" max="2066" width="12.28515625" style="801" customWidth="1"/>
    <col min="2067" max="2067" width="6.42578125" style="801" customWidth="1"/>
    <col min="2068" max="2068" width="12.28515625" style="801" customWidth="1"/>
    <col min="2069" max="2069" width="0" style="801" hidden="1" customWidth="1"/>
    <col min="2070" max="2070" width="3.7109375" style="801" customWidth="1"/>
    <col min="2071" max="2071" width="11.140625" style="801" bestFit="1" customWidth="1"/>
    <col min="2072" max="2073" width="10.5703125" style="801"/>
    <col min="2074" max="2074" width="11.140625" style="801" customWidth="1"/>
    <col min="2075" max="2304" width="10.5703125" style="801"/>
    <col min="2305" max="2312" width="0" style="801" hidden="1" customWidth="1"/>
    <col min="2313" max="2313" width="3.7109375" style="801" customWidth="1"/>
    <col min="2314" max="2314" width="3.85546875" style="801" customWidth="1"/>
    <col min="2315" max="2315" width="3.7109375" style="801" customWidth="1"/>
    <col min="2316" max="2316" width="12.7109375" style="801" customWidth="1"/>
    <col min="2317" max="2317" width="52.7109375" style="801" customWidth="1"/>
    <col min="2318" max="2321" width="0" style="801" hidden="1" customWidth="1"/>
    <col min="2322" max="2322" width="12.28515625" style="801" customWidth="1"/>
    <col min="2323" max="2323" width="6.42578125" style="801" customWidth="1"/>
    <col min="2324" max="2324" width="12.28515625" style="801" customWidth="1"/>
    <col min="2325" max="2325" width="0" style="801" hidden="1" customWidth="1"/>
    <col min="2326" max="2326" width="3.7109375" style="801" customWidth="1"/>
    <col min="2327" max="2327" width="11.140625" style="801" bestFit="1" customWidth="1"/>
    <col min="2328" max="2329" width="10.5703125" style="801"/>
    <col min="2330" max="2330" width="11.140625" style="801" customWidth="1"/>
    <col min="2331" max="2560" width="10.5703125" style="801"/>
    <col min="2561" max="2568" width="0" style="801" hidden="1" customWidth="1"/>
    <col min="2569" max="2569" width="3.7109375" style="801" customWidth="1"/>
    <col min="2570" max="2570" width="3.85546875" style="801" customWidth="1"/>
    <col min="2571" max="2571" width="3.7109375" style="801" customWidth="1"/>
    <col min="2572" max="2572" width="12.7109375" style="801" customWidth="1"/>
    <col min="2573" max="2573" width="52.7109375" style="801" customWidth="1"/>
    <col min="2574" max="2577" width="0" style="801" hidden="1" customWidth="1"/>
    <col min="2578" max="2578" width="12.28515625" style="801" customWidth="1"/>
    <col min="2579" max="2579" width="6.42578125" style="801" customWidth="1"/>
    <col min="2580" max="2580" width="12.28515625" style="801" customWidth="1"/>
    <col min="2581" max="2581" width="0" style="801" hidden="1" customWidth="1"/>
    <col min="2582" max="2582" width="3.7109375" style="801" customWidth="1"/>
    <col min="2583" max="2583" width="11.140625" style="801" bestFit="1" customWidth="1"/>
    <col min="2584" max="2585" width="10.5703125" style="801"/>
    <col min="2586" max="2586" width="11.140625" style="801" customWidth="1"/>
    <col min="2587" max="2816" width="10.5703125" style="801"/>
    <col min="2817" max="2824" width="0" style="801" hidden="1" customWidth="1"/>
    <col min="2825" max="2825" width="3.7109375" style="801" customWidth="1"/>
    <col min="2826" max="2826" width="3.85546875" style="801" customWidth="1"/>
    <col min="2827" max="2827" width="3.7109375" style="801" customWidth="1"/>
    <col min="2828" max="2828" width="12.7109375" style="801" customWidth="1"/>
    <col min="2829" max="2829" width="52.7109375" style="801" customWidth="1"/>
    <col min="2830" max="2833" width="0" style="801" hidden="1" customWidth="1"/>
    <col min="2834" max="2834" width="12.28515625" style="801" customWidth="1"/>
    <col min="2835" max="2835" width="6.42578125" style="801" customWidth="1"/>
    <col min="2836" max="2836" width="12.28515625" style="801" customWidth="1"/>
    <col min="2837" max="2837" width="0" style="801" hidden="1" customWidth="1"/>
    <col min="2838" max="2838" width="3.7109375" style="801" customWidth="1"/>
    <col min="2839" max="2839" width="11.140625" style="801" bestFit="1" customWidth="1"/>
    <col min="2840" max="2841" width="10.5703125" style="801"/>
    <col min="2842" max="2842" width="11.140625" style="801" customWidth="1"/>
    <col min="2843" max="3072" width="10.5703125" style="801"/>
    <col min="3073" max="3080" width="0" style="801" hidden="1" customWidth="1"/>
    <col min="3081" max="3081" width="3.7109375" style="801" customWidth="1"/>
    <col min="3082" max="3082" width="3.85546875" style="801" customWidth="1"/>
    <col min="3083" max="3083" width="3.7109375" style="801" customWidth="1"/>
    <col min="3084" max="3084" width="12.7109375" style="801" customWidth="1"/>
    <col min="3085" max="3085" width="52.7109375" style="801" customWidth="1"/>
    <col min="3086" max="3089" width="0" style="801" hidden="1" customWidth="1"/>
    <col min="3090" max="3090" width="12.28515625" style="801" customWidth="1"/>
    <col min="3091" max="3091" width="6.42578125" style="801" customWidth="1"/>
    <col min="3092" max="3092" width="12.28515625" style="801" customWidth="1"/>
    <col min="3093" max="3093" width="0" style="801" hidden="1" customWidth="1"/>
    <col min="3094" max="3094" width="3.7109375" style="801" customWidth="1"/>
    <col min="3095" max="3095" width="11.140625" style="801" bestFit="1" customWidth="1"/>
    <col min="3096" max="3097" width="10.5703125" style="801"/>
    <col min="3098" max="3098" width="11.140625" style="801" customWidth="1"/>
    <col min="3099" max="3328" width="10.5703125" style="801"/>
    <col min="3329" max="3336" width="0" style="801" hidden="1" customWidth="1"/>
    <col min="3337" max="3337" width="3.7109375" style="801" customWidth="1"/>
    <col min="3338" max="3338" width="3.85546875" style="801" customWidth="1"/>
    <col min="3339" max="3339" width="3.7109375" style="801" customWidth="1"/>
    <col min="3340" max="3340" width="12.7109375" style="801" customWidth="1"/>
    <col min="3341" max="3341" width="52.7109375" style="801" customWidth="1"/>
    <col min="3342" max="3345" width="0" style="801" hidden="1" customWidth="1"/>
    <col min="3346" max="3346" width="12.28515625" style="801" customWidth="1"/>
    <col min="3347" max="3347" width="6.42578125" style="801" customWidth="1"/>
    <col min="3348" max="3348" width="12.28515625" style="801" customWidth="1"/>
    <col min="3349" max="3349" width="0" style="801" hidden="1" customWidth="1"/>
    <col min="3350" max="3350" width="3.7109375" style="801" customWidth="1"/>
    <col min="3351" max="3351" width="11.140625" style="801" bestFit="1" customWidth="1"/>
    <col min="3352" max="3353" width="10.5703125" style="801"/>
    <col min="3354" max="3354" width="11.140625" style="801" customWidth="1"/>
    <col min="3355" max="3584" width="10.5703125" style="801"/>
    <col min="3585" max="3592" width="0" style="801" hidden="1" customWidth="1"/>
    <col min="3593" max="3593" width="3.7109375" style="801" customWidth="1"/>
    <col min="3594" max="3594" width="3.85546875" style="801" customWidth="1"/>
    <col min="3595" max="3595" width="3.7109375" style="801" customWidth="1"/>
    <col min="3596" max="3596" width="12.7109375" style="801" customWidth="1"/>
    <col min="3597" max="3597" width="52.7109375" style="801" customWidth="1"/>
    <col min="3598" max="3601" width="0" style="801" hidden="1" customWidth="1"/>
    <col min="3602" max="3602" width="12.28515625" style="801" customWidth="1"/>
    <col min="3603" max="3603" width="6.42578125" style="801" customWidth="1"/>
    <col min="3604" max="3604" width="12.28515625" style="801" customWidth="1"/>
    <col min="3605" max="3605" width="0" style="801" hidden="1" customWidth="1"/>
    <col min="3606" max="3606" width="3.7109375" style="801" customWidth="1"/>
    <col min="3607" max="3607" width="11.140625" style="801" bestFit="1" customWidth="1"/>
    <col min="3608" max="3609" width="10.5703125" style="801"/>
    <col min="3610" max="3610" width="11.140625" style="801" customWidth="1"/>
    <col min="3611" max="3840" width="10.5703125" style="801"/>
    <col min="3841" max="3848" width="0" style="801" hidden="1" customWidth="1"/>
    <col min="3849" max="3849" width="3.7109375" style="801" customWidth="1"/>
    <col min="3850" max="3850" width="3.85546875" style="801" customWidth="1"/>
    <col min="3851" max="3851" width="3.7109375" style="801" customWidth="1"/>
    <col min="3852" max="3852" width="12.7109375" style="801" customWidth="1"/>
    <col min="3853" max="3853" width="52.7109375" style="801" customWidth="1"/>
    <col min="3854" max="3857" width="0" style="801" hidden="1" customWidth="1"/>
    <col min="3858" max="3858" width="12.28515625" style="801" customWidth="1"/>
    <col min="3859" max="3859" width="6.42578125" style="801" customWidth="1"/>
    <col min="3860" max="3860" width="12.28515625" style="801" customWidth="1"/>
    <col min="3861" max="3861" width="0" style="801" hidden="1" customWidth="1"/>
    <col min="3862" max="3862" width="3.7109375" style="801" customWidth="1"/>
    <col min="3863" max="3863" width="11.140625" style="801" bestFit="1" customWidth="1"/>
    <col min="3864" max="3865" width="10.5703125" style="801"/>
    <col min="3866" max="3866" width="11.140625" style="801" customWidth="1"/>
    <col min="3867" max="4096" width="10.5703125" style="801"/>
    <col min="4097" max="4104" width="0" style="801" hidden="1" customWidth="1"/>
    <col min="4105" max="4105" width="3.7109375" style="801" customWidth="1"/>
    <col min="4106" max="4106" width="3.85546875" style="801" customWidth="1"/>
    <col min="4107" max="4107" width="3.7109375" style="801" customWidth="1"/>
    <col min="4108" max="4108" width="12.7109375" style="801" customWidth="1"/>
    <col min="4109" max="4109" width="52.7109375" style="801" customWidth="1"/>
    <col min="4110" max="4113" width="0" style="801" hidden="1" customWidth="1"/>
    <col min="4114" max="4114" width="12.28515625" style="801" customWidth="1"/>
    <col min="4115" max="4115" width="6.42578125" style="801" customWidth="1"/>
    <col min="4116" max="4116" width="12.28515625" style="801" customWidth="1"/>
    <col min="4117" max="4117" width="0" style="801" hidden="1" customWidth="1"/>
    <col min="4118" max="4118" width="3.7109375" style="801" customWidth="1"/>
    <col min="4119" max="4119" width="11.140625" style="801" bestFit="1" customWidth="1"/>
    <col min="4120" max="4121" width="10.5703125" style="801"/>
    <col min="4122" max="4122" width="11.140625" style="801" customWidth="1"/>
    <col min="4123" max="4352" width="10.5703125" style="801"/>
    <col min="4353" max="4360" width="0" style="801" hidden="1" customWidth="1"/>
    <col min="4361" max="4361" width="3.7109375" style="801" customWidth="1"/>
    <col min="4362" max="4362" width="3.85546875" style="801" customWidth="1"/>
    <col min="4363" max="4363" width="3.7109375" style="801" customWidth="1"/>
    <col min="4364" max="4364" width="12.7109375" style="801" customWidth="1"/>
    <col min="4365" max="4365" width="52.7109375" style="801" customWidth="1"/>
    <col min="4366" max="4369" width="0" style="801" hidden="1" customWidth="1"/>
    <col min="4370" max="4370" width="12.28515625" style="801" customWidth="1"/>
    <col min="4371" max="4371" width="6.42578125" style="801" customWidth="1"/>
    <col min="4372" max="4372" width="12.28515625" style="801" customWidth="1"/>
    <col min="4373" max="4373" width="0" style="801" hidden="1" customWidth="1"/>
    <col min="4374" max="4374" width="3.7109375" style="801" customWidth="1"/>
    <col min="4375" max="4375" width="11.140625" style="801" bestFit="1" customWidth="1"/>
    <col min="4376" max="4377" width="10.5703125" style="801"/>
    <col min="4378" max="4378" width="11.140625" style="801" customWidth="1"/>
    <col min="4379" max="4608" width="10.5703125" style="801"/>
    <col min="4609" max="4616" width="0" style="801" hidden="1" customWidth="1"/>
    <col min="4617" max="4617" width="3.7109375" style="801" customWidth="1"/>
    <col min="4618" max="4618" width="3.85546875" style="801" customWidth="1"/>
    <col min="4619" max="4619" width="3.7109375" style="801" customWidth="1"/>
    <col min="4620" max="4620" width="12.7109375" style="801" customWidth="1"/>
    <col min="4621" max="4621" width="52.7109375" style="801" customWidth="1"/>
    <col min="4622" max="4625" width="0" style="801" hidden="1" customWidth="1"/>
    <col min="4626" max="4626" width="12.28515625" style="801" customWidth="1"/>
    <col min="4627" max="4627" width="6.42578125" style="801" customWidth="1"/>
    <col min="4628" max="4628" width="12.28515625" style="801" customWidth="1"/>
    <col min="4629" max="4629" width="0" style="801" hidden="1" customWidth="1"/>
    <col min="4630" max="4630" width="3.7109375" style="801" customWidth="1"/>
    <col min="4631" max="4631" width="11.140625" style="801" bestFit="1" customWidth="1"/>
    <col min="4632" max="4633" width="10.5703125" style="801"/>
    <col min="4634" max="4634" width="11.140625" style="801" customWidth="1"/>
    <col min="4635" max="4864" width="10.5703125" style="801"/>
    <col min="4865" max="4872" width="0" style="801" hidden="1" customWidth="1"/>
    <col min="4873" max="4873" width="3.7109375" style="801" customWidth="1"/>
    <col min="4874" max="4874" width="3.85546875" style="801" customWidth="1"/>
    <col min="4875" max="4875" width="3.7109375" style="801" customWidth="1"/>
    <col min="4876" max="4876" width="12.7109375" style="801" customWidth="1"/>
    <col min="4877" max="4877" width="52.7109375" style="801" customWidth="1"/>
    <col min="4878" max="4881" width="0" style="801" hidden="1" customWidth="1"/>
    <col min="4882" max="4882" width="12.28515625" style="801" customWidth="1"/>
    <col min="4883" max="4883" width="6.42578125" style="801" customWidth="1"/>
    <col min="4884" max="4884" width="12.28515625" style="801" customWidth="1"/>
    <col min="4885" max="4885" width="0" style="801" hidden="1" customWidth="1"/>
    <col min="4886" max="4886" width="3.7109375" style="801" customWidth="1"/>
    <col min="4887" max="4887" width="11.140625" style="801" bestFit="1" customWidth="1"/>
    <col min="4888" max="4889" width="10.5703125" style="801"/>
    <col min="4890" max="4890" width="11.140625" style="801" customWidth="1"/>
    <col min="4891" max="5120" width="10.5703125" style="801"/>
    <col min="5121" max="5128" width="0" style="801" hidden="1" customWidth="1"/>
    <col min="5129" max="5129" width="3.7109375" style="801" customWidth="1"/>
    <col min="5130" max="5130" width="3.85546875" style="801" customWidth="1"/>
    <col min="5131" max="5131" width="3.7109375" style="801" customWidth="1"/>
    <col min="5132" max="5132" width="12.7109375" style="801" customWidth="1"/>
    <col min="5133" max="5133" width="52.7109375" style="801" customWidth="1"/>
    <col min="5134" max="5137" width="0" style="801" hidden="1" customWidth="1"/>
    <col min="5138" max="5138" width="12.28515625" style="801" customWidth="1"/>
    <col min="5139" max="5139" width="6.42578125" style="801" customWidth="1"/>
    <col min="5140" max="5140" width="12.28515625" style="801" customWidth="1"/>
    <col min="5141" max="5141" width="0" style="801" hidden="1" customWidth="1"/>
    <col min="5142" max="5142" width="3.7109375" style="801" customWidth="1"/>
    <col min="5143" max="5143" width="11.140625" style="801" bestFit="1" customWidth="1"/>
    <col min="5144" max="5145" width="10.5703125" style="801"/>
    <col min="5146" max="5146" width="11.140625" style="801" customWidth="1"/>
    <col min="5147" max="5376" width="10.5703125" style="801"/>
    <col min="5377" max="5384" width="0" style="801" hidden="1" customWidth="1"/>
    <col min="5385" max="5385" width="3.7109375" style="801" customWidth="1"/>
    <col min="5386" max="5386" width="3.85546875" style="801" customWidth="1"/>
    <col min="5387" max="5387" width="3.7109375" style="801" customWidth="1"/>
    <col min="5388" max="5388" width="12.7109375" style="801" customWidth="1"/>
    <col min="5389" max="5389" width="52.7109375" style="801" customWidth="1"/>
    <col min="5390" max="5393" width="0" style="801" hidden="1" customWidth="1"/>
    <col min="5394" max="5394" width="12.28515625" style="801" customWidth="1"/>
    <col min="5395" max="5395" width="6.42578125" style="801" customWidth="1"/>
    <col min="5396" max="5396" width="12.28515625" style="801" customWidth="1"/>
    <col min="5397" max="5397" width="0" style="801" hidden="1" customWidth="1"/>
    <col min="5398" max="5398" width="3.7109375" style="801" customWidth="1"/>
    <col min="5399" max="5399" width="11.140625" style="801" bestFit="1" customWidth="1"/>
    <col min="5400" max="5401" width="10.5703125" style="801"/>
    <col min="5402" max="5402" width="11.140625" style="801" customWidth="1"/>
    <col min="5403" max="5632" width="10.5703125" style="801"/>
    <col min="5633" max="5640" width="0" style="801" hidden="1" customWidth="1"/>
    <col min="5641" max="5641" width="3.7109375" style="801" customWidth="1"/>
    <col min="5642" max="5642" width="3.85546875" style="801" customWidth="1"/>
    <col min="5643" max="5643" width="3.7109375" style="801" customWidth="1"/>
    <col min="5644" max="5644" width="12.7109375" style="801" customWidth="1"/>
    <col min="5645" max="5645" width="52.7109375" style="801" customWidth="1"/>
    <col min="5646" max="5649" width="0" style="801" hidden="1" customWidth="1"/>
    <col min="5650" max="5650" width="12.28515625" style="801" customWidth="1"/>
    <col min="5651" max="5651" width="6.42578125" style="801" customWidth="1"/>
    <col min="5652" max="5652" width="12.28515625" style="801" customWidth="1"/>
    <col min="5653" max="5653" width="0" style="801" hidden="1" customWidth="1"/>
    <col min="5654" max="5654" width="3.7109375" style="801" customWidth="1"/>
    <col min="5655" max="5655" width="11.140625" style="801" bestFit="1" customWidth="1"/>
    <col min="5656" max="5657" width="10.5703125" style="801"/>
    <col min="5658" max="5658" width="11.140625" style="801" customWidth="1"/>
    <col min="5659" max="5888" width="10.5703125" style="801"/>
    <col min="5889" max="5896" width="0" style="801" hidden="1" customWidth="1"/>
    <col min="5897" max="5897" width="3.7109375" style="801" customWidth="1"/>
    <col min="5898" max="5898" width="3.85546875" style="801" customWidth="1"/>
    <col min="5899" max="5899" width="3.7109375" style="801" customWidth="1"/>
    <col min="5900" max="5900" width="12.7109375" style="801" customWidth="1"/>
    <col min="5901" max="5901" width="52.7109375" style="801" customWidth="1"/>
    <col min="5902" max="5905" width="0" style="801" hidden="1" customWidth="1"/>
    <col min="5906" max="5906" width="12.28515625" style="801" customWidth="1"/>
    <col min="5907" max="5907" width="6.42578125" style="801" customWidth="1"/>
    <col min="5908" max="5908" width="12.28515625" style="801" customWidth="1"/>
    <col min="5909" max="5909" width="0" style="801" hidden="1" customWidth="1"/>
    <col min="5910" max="5910" width="3.7109375" style="801" customWidth="1"/>
    <col min="5911" max="5911" width="11.140625" style="801" bestFit="1" customWidth="1"/>
    <col min="5912" max="5913" width="10.5703125" style="801"/>
    <col min="5914" max="5914" width="11.140625" style="801" customWidth="1"/>
    <col min="5915" max="6144" width="10.5703125" style="801"/>
    <col min="6145" max="6152" width="0" style="801" hidden="1" customWidth="1"/>
    <col min="6153" max="6153" width="3.7109375" style="801" customWidth="1"/>
    <col min="6154" max="6154" width="3.85546875" style="801" customWidth="1"/>
    <col min="6155" max="6155" width="3.7109375" style="801" customWidth="1"/>
    <col min="6156" max="6156" width="12.7109375" style="801" customWidth="1"/>
    <col min="6157" max="6157" width="52.7109375" style="801" customWidth="1"/>
    <col min="6158" max="6161" width="0" style="801" hidden="1" customWidth="1"/>
    <col min="6162" max="6162" width="12.28515625" style="801" customWidth="1"/>
    <col min="6163" max="6163" width="6.42578125" style="801" customWidth="1"/>
    <col min="6164" max="6164" width="12.28515625" style="801" customWidth="1"/>
    <col min="6165" max="6165" width="0" style="801" hidden="1" customWidth="1"/>
    <col min="6166" max="6166" width="3.7109375" style="801" customWidth="1"/>
    <col min="6167" max="6167" width="11.140625" style="801" bestFit="1" customWidth="1"/>
    <col min="6168" max="6169" width="10.5703125" style="801"/>
    <col min="6170" max="6170" width="11.140625" style="801" customWidth="1"/>
    <col min="6171" max="6400" width="10.5703125" style="801"/>
    <col min="6401" max="6408" width="0" style="801" hidden="1" customWidth="1"/>
    <col min="6409" max="6409" width="3.7109375" style="801" customWidth="1"/>
    <col min="6410" max="6410" width="3.85546875" style="801" customWidth="1"/>
    <col min="6411" max="6411" width="3.7109375" style="801" customWidth="1"/>
    <col min="6412" max="6412" width="12.7109375" style="801" customWidth="1"/>
    <col min="6413" max="6413" width="52.7109375" style="801" customWidth="1"/>
    <col min="6414" max="6417" width="0" style="801" hidden="1" customWidth="1"/>
    <col min="6418" max="6418" width="12.28515625" style="801" customWidth="1"/>
    <col min="6419" max="6419" width="6.42578125" style="801" customWidth="1"/>
    <col min="6420" max="6420" width="12.28515625" style="801" customWidth="1"/>
    <col min="6421" max="6421" width="0" style="801" hidden="1" customWidth="1"/>
    <col min="6422" max="6422" width="3.7109375" style="801" customWidth="1"/>
    <col min="6423" max="6423" width="11.140625" style="801" bestFit="1" customWidth="1"/>
    <col min="6424" max="6425" width="10.5703125" style="801"/>
    <col min="6426" max="6426" width="11.140625" style="801" customWidth="1"/>
    <col min="6427" max="6656" width="10.5703125" style="801"/>
    <col min="6657" max="6664" width="0" style="801" hidden="1" customWidth="1"/>
    <col min="6665" max="6665" width="3.7109375" style="801" customWidth="1"/>
    <col min="6666" max="6666" width="3.85546875" style="801" customWidth="1"/>
    <col min="6667" max="6667" width="3.7109375" style="801" customWidth="1"/>
    <col min="6668" max="6668" width="12.7109375" style="801" customWidth="1"/>
    <col min="6669" max="6669" width="52.7109375" style="801" customWidth="1"/>
    <col min="6670" max="6673" width="0" style="801" hidden="1" customWidth="1"/>
    <col min="6674" max="6674" width="12.28515625" style="801" customWidth="1"/>
    <col min="6675" max="6675" width="6.42578125" style="801" customWidth="1"/>
    <col min="6676" max="6676" width="12.28515625" style="801" customWidth="1"/>
    <col min="6677" max="6677" width="0" style="801" hidden="1" customWidth="1"/>
    <col min="6678" max="6678" width="3.7109375" style="801" customWidth="1"/>
    <col min="6679" max="6679" width="11.140625" style="801" bestFit="1" customWidth="1"/>
    <col min="6680" max="6681" width="10.5703125" style="801"/>
    <col min="6682" max="6682" width="11.140625" style="801" customWidth="1"/>
    <col min="6683" max="6912" width="10.5703125" style="801"/>
    <col min="6913" max="6920" width="0" style="801" hidden="1" customWidth="1"/>
    <col min="6921" max="6921" width="3.7109375" style="801" customWidth="1"/>
    <col min="6922" max="6922" width="3.85546875" style="801" customWidth="1"/>
    <col min="6923" max="6923" width="3.7109375" style="801" customWidth="1"/>
    <col min="6924" max="6924" width="12.7109375" style="801" customWidth="1"/>
    <col min="6925" max="6925" width="52.7109375" style="801" customWidth="1"/>
    <col min="6926" max="6929" width="0" style="801" hidden="1" customWidth="1"/>
    <col min="6930" max="6930" width="12.28515625" style="801" customWidth="1"/>
    <col min="6931" max="6931" width="6.42578125" style="801" customWidth="1"/>
    <col min="6932" max="6932" width="12.28515625" style="801" customWidth="1"/>
    <col min="6933" max="6933" width="0" style="801" hidden="1" customWidth="1"/>
    <col min="6934" max="6934" width="3.7109375" style="801" customWidth="1"/>
    <col min="6935" max="6935" width="11.140625" style="801" bestFit="1" customWidth="1"/>
    <col min="6936" max="6937" width="10.5703125" style="801"/>
    <col min="6938" max="6938" width="11.140625" style="801" customWidth="1"/>
    <col min="6939" max="7168" width="10.5703125" style="801"/>
    <col min="7169" max="7176" width="0" style="801" hidden="1" customWidth="1"/>
    <col min="7177" max="7177" width="3.7109375" style="801" customWidth="1"/>
    <col min="7178" max="7178" width="3.85546875" style="801" customWidth="1"/>
    <col min="7179" max="7179" width="3.7109375" style="801" customWidth="1"/>
    <col min="7180" max="7180" width="12.7109375" style="801" customWidth="1"/>
    <col min="7181" max="7181" width="52.7109375" style="801" customWidth="1"/>
    <col min="7182" max="7185" width="0" style="801" hidden="1" customWidth="1"/>
    <col min="7186" max="7186" width="12.28515625" style="801" customWidth="1"/>
    <col min="7187" max="7187" width="6.42578125" style="801" customWidth="1"/>
    <col min="7188" max="7188" width="12.28515625" style="801" customWidth="1"/>
    <col min="7189" max="7189" width="0" style="801" hidden="1" customWidth="1"/>
    <col min="7190" max="7190" width="3.7109375" style="801" customWidth="1"/>
    <col min="7191" max="7191" width="11.140625" style="801" bestFit="1" customWidth="1"/>
    <col min="7192" max="7193" width="10.5703125" style="801"/>
    <col min="7194" max="7194" width="11.140625" style="801" customWidth="1"/>
    <col min="7195" max="7424" width="10.5703125" style="801"/>
    <col min="7425" max="7432" width="0" style="801" hidden="1" customWidth="1"/>
    <col min="7433" max="7433" width="3.7109375" style="801" customWidth="1"/>
    <col min="7434" max="7434" width="3.85546875" style="801" customWidth="1"/>
    <col min="7435" max="7435" width="3.7109375" style="801" customWidth="1"/>
    <col min="7436" max="7436" width="12.7109375" style="801" customWidth="1"/>
    <col min="7437" max="7437" width="52.7109375" style="801" customWidth="1"/>
    <col min="7438" max="7441" width="0" style="801" hidden="1" customWidth="1"/>
    <col min="7442" max="7442" width="12.28515625" style="801" customWidth="1"/>
    <col min="7443" max="7443" width="6.42578125" style="801" customWidth="1"/>
    <col min="7444" max="7444" width="12.28515625" style="801" customWidth="1"/>
    <col min="7445" max="7445" width="0" style="801" hidden="1" customWidth="1"/>
    <col min="7446" max="7446" width="3.7109375" style="801" customWidth="1"/>
    <col min="7447" max="7447" width="11.140625" style="801" bestFit="1" customWidth="1"/>
    <col min="7448" max="7449" width="10.5703125" style="801"/>
    <col min="7450" max="7450" width="11.140625" style="801" customWidth="1"/>
    <col min="7451" max="7680" width="10.5703125" style="801"/>
    <col min="7681" max="7688" width="0" style="801" hidden="1" customWidth="1"/>
    <col min="7689" max="7689" width="3.7109375" style="801" customWidth="1"/>
    <col min="7690" max="7690" width="3.85546875" style="801" customWidth="1"/>
    <col min="7691" max="7691" width="3.7109375" style="801" customWidth="1"/>
    <col min="7692" max="7692" width="12.7109375" style="801" customWidth="1"/>
    <col min="7693" max="7693" width="52.7109375" style="801" customWidth="1"/>
    <col min="7694" max="7697" width="0" style="801" hidden="1" customWidth="1"/>
    <col min="7698" max="7698" width="12.28515625" style="801" customWidth="1"/>
    <col min="7699" max="7699" width="6.42578125" style="801" customWidth="1"/>
    <col min="7700" max="7700" width="12.28515625" style="801" customWidth="1"/>
    <col min="7701" max="7701" width="0" style="801" hidden="1" customWidth="1"/>
    <col min="7702" max="7702" width="3.7109375" style="801" customWidth="1"/>
    <col min="7703" max="7703" width="11.140625" style="801" bestFit="1" customWidth="1"/>
    <col min="7704" max="7705" width="10.5703125" style="801"/>
    <col min="7706" max="7706" width="11.140625" style="801" customWidth="1"/>
    <col min="7707" max="7936" width="10.5703125" style="801"/>
    <col min="7937" max="7944" width="0" style="801" hidden="1" customWidth="1"/>
    <col min="7945" max="7945" width="3.7109375" style="801" customWidth="1"/>
    <col min="7946" max="7946" width="3.85546875" style="801" customWidth="1"/>
    <col min="7947" max="7947" width="3.7109375" style="801" customWidth="1"/>
    <col min="7948" max="7948" width="12.7109375" style="801" customWidth="1"/>
    <col min="7949" max="7949" width="52.7109375" style="801" customWidth="1"/>
    <col min="7950" max="7953" width="0" style="801" hidden="1" customWidth="1"/>
    <col min="7954" max="7954" width="12.28515625" style="801" customWidth="1"/>
    <col min="7955" max="7955" width="6.42578125" style="801" customWidth="1"/>
    <col min="7956" max="7956" width="12.28515625" style="801" customWidth="1"/>
    <col min="7957" max="7957" width="0" style="801" hidden="1" customWidth="1"/>
    <col min="7958" max="7958" width="3.7109375" style="801" customWidth="1"/>
    <col min="7959" max="7959" width="11.140625" style="801" bestFit="1" customWidth="1"/>
    <col min="7960" max="7961" width="10.5703125" style="801"/>
    <col min="7962" max="7962" width="11.140625" style="801" customWidth="1"/>
    <col min="7963" max="8192" width="10.5703125" style="801"/>
    <col min="8193" max="8200" width="0" style="801" hidden="1" customWidth="1"/>
    <col min="8201" max="8201" width="3.7109375" style="801" customWidth="1"/>
    <col min="8202" max="8202" width="3.85546875" style="801" customWidth="1"/>
    <col min="8203" max="8203" width="3.7109375" style="801" customWidth="1"/>
    <col min="8204" max="8204" width="12.7109375" style="801" customWidth="1"/>
    <col min="8205" max="8205" width="52.7109375" style="801" customWidth="1"/>
    <col min="8206" max="8209" width="0" style="801" hidden="1" customWidth="1"/>
    <col min="8210" max="8210" width="12.28515625" style="801" customWidth="1"/>
    <col min="8211" max="8211" width="6.42578125" style="801" customWidth="1"/>
    <col min="8212" max="8212" width="12.28515625" style="801" customWidth="1"/>
    <col min="8213" max="8213" width="0" style="801" hidden="1" customWidth="1"/>
    <col min="8214" max="8214" width="3.7109375" style="801" customWidth="1"/>
    <col min="8215" max="8215" width="11.140625" style="801" bestFit="1" customWidth="1"/>
    <col min="8216" max="8217" width="10.5703125" style="801"/>
    <col min="8218" max="8218" width="11.140625" style="801" customWidth="1"/>
    <col min="8219" max="8448" width="10.5703125" style="801"/>
    <col min="8449" max="8456" width="0" style="801" hidden="1" customWidth="1"/>
    <col min="8457" max="8457" width="3.7109375" style="801" customWidth="1"/>
    <col min="8458" max="8458" width="3.85546875" style="801" customWidth="1"/>
    <col min="8459" max="8459" width="3.7109375" style="801" customWidth="1"/>
    <col min="8460" max="8460" width="12.7109375" style="801" customWidth="1"/>
    <col min="8461" max="8461" width="52.7109375" style="801" customWidth="1"/>
    <col min="8462" max="8465" width="0" style="801" hidden="1" customWidth="1"/>
    <col min="8466" max="8466" width="12.28515625" style="801" customWidth="1"/>
    <col min="8467" max="8467" width="6.42578125" style="801" customWidth="1"/>
    <col min="8468" max="8468" width="12.28515625" style="801" customWidth="1"/>
    <col min="8469" max="8469" width="0" style="801" hidden="1" customWidth="1"/>
    <col min="8470" max="8470" width="3.7109375" style="801" customWidth="1"/>
    <col min="8471" max="8471" width="11.140625" style="801" bestFit="1" customWidth="1"/>
    <col min="8472" max="8473" width="10.5703125" style="801"/>
    <col min="8474" max="8474" width="11.140625" style="801" customWidth="1"/>
    <col min="8475" max="8704" width="10.5703125" style="801"/>
    <col min="8705" max="8712" width="0" style="801" hidden="1" customWidth="1"/>
    <col min="8713" max="8713" width="3.7109375" style="801" customWidth="1"/>
    <col min="8714" max="8714" width="3.85546875" style="801" customWidth="1"/>
    <col min="8715" max="8715" width="3.7109375" style="801" customWidth="1"/>
    <col min="8716" max="8716" width="12.7109375" style="801" customWidth="1"/>
    <col min="8717" max="8717" width="52.7109375" style="801" customWidth="1"/>
    <col min="8718" max="8721" width="0" style="801" hidden="1" customWidth="1"/>
    <col min="8722" max="8722" width="12.28515625" style="801" customWidth="1"/>
    <col min="8723" max="8723" width="6.42578125" style="801" customWidth="1"/>
    <col min="8724" max="8724" width="12.28515625" style="801" customWidth="1"/>
    <col min="8725" max="8725" width="0" style="801" hidden="1" customWidth="1"/>
    <col min="8726" max="8726" width="3.7109375" style="801" customWidth="1"/>
    <col min="8727" max="8727" width="11.140625" style="801" bestFit="1" customWidth="1"/>
    <col min="8728" max="8729" width="10.5703125" style="801"/>
    <col min="8730" max="8730" width="11.140625" style="801" customWidth="1"/>
    <col min="8731" max="8960" width="10.5703125" style="801"/>
    <col min="8961" max="8968" width="0" style="801" hidden="1" customWidth="1"/>
    <col min="8969" max="8969" width="3.7109375" style="801" customWidth="1"/>
    <col min="8970" max="8970" width="3.85546875" style="801" customWidth="1"/>
    <col min="8971" max="8971" width="3.7109375" style="801" customWidth="1"/>
    <col min="8972" max="8972" width="12.7109375" style="801" customWidth="1"/>
    <col min="8973" max="8973" width="52.7109375" style="801" customWidth="1"/>
    <col min="8974" max="8977" width="0" style="801" hidden="1" customWidth="1"/>
    <col min="8978" max="8978" width="12.28515625" style="801" customWidth="1"/>
    <col min="8979" max="8979" width="6.42578125" style="801" customWidth="1"/>
    <col min="8980" max="8980" width="12.28515625" style="801" customWidth="1"/>
    <col min="8981" max="8981" width="0" style="801" hidden="1" customWidth="1"/>
    <col min="8982" max="8982" width="3.7109375" style="801" customWidth="1"/>
    <col min="8983" max="8983" width="11.140625" style="801" bestFit="1" customWidth="1"/>
    <col min="8984" max="8985" width="10.5703125" style="801"/>
    <col min="8986" max="8986" width="11.140625" style="801" customWidth="1"/>
    <col min="8987" max="9216" width="10.5703125" style="801"/>
    <col min="9217" max="9224" width="0" style="801" hidden="1" customWidth="1"/>
    <col min="9225" max="9225" width="3.7109375" style="801" customWidth="1"/>
    <col min="9226" max="9226" width="3.85546875" style="801" customWidth="1"/>
    <col min="9227" max="9227" width="3.7109375" style="801" customWidth="1"/>
    <col min="9228" max="9228" width="12.7109375" style="801" customWidth="1"/>
    <col min="9229" max="9229" width="52.7109375" style="801" customWidth="1"/>
    <col min="9230" max="9233" width="0" style="801" hidden="1" customWidth="1"/>
    <col min="9234" max="9234" width="12.28515625" style="801" customWidth="1"/>
    <col min="9235" max="9235" width="6.42578125" style="801" customWidth="1"/>
    <col min="9236" max="9236" width="12.28515625" style="801" customWidth="1"/>
    <col min="9237" max="9237" width="0" style="801" hidden="1" customWidth="1"/>
    <col min="9238" max="9238" width="3.7109375" style="801" customWidth="1"/>
    <col min="9239" max="9239" width="11.140625" style="801" bestFit="1" customWidth="1"/>
    <col min="9240" max="9241" width="10.5703125" style="801"/>
    <col min="9242" max="9242" width="11.140625" style="801" customWidth="1"/>
    <col min="9243" max="9472" width="10.5703125" style="801"/>
    <col min="9473" max="9480" width="0" style="801" hidden="1" customWidth="1"/>
    <col min="9481" max="9481" width="3.7109375" style="801" customWidth="1"/>
    <col min="9482" max="9482" width="3.85546875" style="801" customWidth="1"/>
    <col min="9483" max="9483" width="3.7109375" style="801" customWidth="1"/>
    <col min="9484" max="9484" width="12.7109375" style="801" customWidth="1"/>
    <col min="9485" max="9485" width="52.7109375" style="801" customWidth="1"/>
    <col min="9486" max="9489" width="0" style="801" hidden="1" customWidth="1"/>
    <col min="9490" max="9490" width="12.28515625" style="801" customWidth="1"/>
    <col min="9491" max="9491" width="6.42578125" style="801" customWidth="1"/>
    <col min="9492" max="9492" width="12.28515625" style="801" customWidth="1"/>
    <col min="9493" max="9493" width="0" style="801" hidden="1" customWidth="1"/>
    <col min="9494" max="9494" width="3.7109375" style="801" customWidth="1"/>
    <col min="9495" max="9495" width="11.140625" style="801" bestFit="1" customWidth="1"/>
    <col min="9496" max="9497" width="10.5703125" style="801"/>
    <col min="9498" max="9498" width="11.140625" style="801" customWidth="1"/>
    <col min="9499" max="9728" width="10.5703125" style="801"/>
    <col min="9729" max="9736" width="0" style="801" hidden="1" customWidth="1"/>
    <col min="9737" max="9737" width="3.7109375" style="801" customWidth="1"/>
    <col min="9738" max="9738" width="3.85546875" style="801" customWidth="1"/>
    <col min="9739" max="9739" width="3.7109375" style="801" customWidth="1"/>
    <col min="9740" max="9740" width="12.7109375" style="801" customWidth="1"/>
    <col min="9741" max="9741" width="52.7109375" style="801" customWidth="1"/>
    <col min="9742" max="9745" width="0" style="801" hidden="1" customWidth="1"/>
    <col min="9746" max="9746" width="12.28515625" style="801" customWidth="1"/>
    <col min="9747" max="9747" width="6.42578125" style="801" customWidth="1"/>
    <col min="9748" max="9748" width="12.28515625" style="801" customWidth="1"/>
    <col min="9749" max="9749" width="0" style="801" hidden="1" customWidth="1"/>
    <col min="9750" max="9750" width="3.7109375" style="801" customWidth="1"/>
    <col min="9751" max="9751" width="11.140625" style="801" bestFit="1" customWidth="1"/>
    <col min="9752" max="9753" width="10.5703125" style="801"/>
    <col min="9754" max="9754" width="11.140625" style="801" customWidth="1"/>
    <col min="9755" max="9984" width="10.5703125" style="801"/>
    <col min="9985" max="9992" width="0" style="801" hidden="1" customWidth="1"/>
    <col min="9993" max="9993" width="3.7109375" style="801" customWidth="1"/>
    <col min="9994" max="9994" width="3.85546875" style="801" customWidth="1"/>
    <col min="9995" max="9995" width="3.7109375" style="801" customWidth="1"/>
    <col min="9996" max="9996" width="12.7109375" style="801" customWidth="1"/>
    <col min="9997" max="9997" width="52.7109375" style="801" customWidth="1"/>
    <col min="9998" max="10001" width="0" style="801" hidden="1" customWidth="1"/>
    <col min="10002" max="10002" width="12.28515625" style="801" customWidth="1"/>
    <col min="10003" max="10003" width="6.42578125" style="801" customWidth="1"/>
    <col min="10004" max="10004" width="12.28515625" style="801" customWidth="1"/>
    <col min="10005" max="10005" width="0" style="801" hidden="1" customWidth="1"/>
    <col min="10006" max="10006" width="3.7109375" style="801" customWidth="1"/>
    <col min="10007" max="10007" width="11.140625" style="801" bestFit="1" customWidth="1"/>
    <col min="10008" max="10009" width="10.5703125" style="801"/>
    <col min="10010" max="10010" width="11.140625" style="801" customWidth="1"/>
    <col min="10011" max="10240" width="10.5703125" style="801"/>
    <col min="10241" max="10248" width="0" style="801" hidden="1" customWidth="1"/>
    <col min="10249" max="10249" width="3.7109375" style="801" customWidth="1"/>
    <col min="10250" max="10250" width="3.85546875" style="801" customWidth="1"/>
    <col min="10251" max="10251" width="3.7109375" style="801" customWidth="1"/>
    <col min="10252" max="10252" width="12.7109375" style="801" customWidth="1"/>
    <col min="10253" max="10253" width="52.7109375" style="801" customWidth="1"/>
    <col min="10254" max="10257" width="0" style="801" hidden="1" customWidth="1"/>
    <col min="10258" max="10258" width="12.28515625" style="801" customWidth="1"/>
    <col min="10259" max="10259" width="6.42578125" style="801" customWidth="1"/>
    <col min="10260" max="10260" width="12.28515625" style="801" customWidth="1"/>
    <col min="10261" max="10261" width="0" style="801" hidden="1" customWidth="1"/>
    <col min="10262" max="10262" width="3.7109375" style="801" customWidth="1"/>
    <col min="10263" max="10263" width="11.140625" style="801" bestFit="1" customWidth="1"/>
    <col min="10264" max="10265" width="10.5703125" style="801"/>
    <col min="10266" max="10266" width="11.140625" style="801" customWidth="1"/>
    <col min="10267" max="10496" width="10.5703125" style="801"/>
    <col min="10497" max="10504" width="0" style="801" hidden="1" customWidth="1"/>
    <col min="10505" max="10505" width="3.7109375" style="801" customWidth="1"/>
    <col min="10506" max="10506" width="3.85546875" style="801" customWidth="1"/>
    <col min="10507" max="10507" width="3.7109375" style="801" customWidth="1"/>
    <col min="10508" max="10508" width="12.7109375" style="801" customWidth="1"/>
    <col min="10509" max="10509" width="52.7109375" style="801" customWidth="1"/>
    <col min="10510" max="10513" width="0" style="801" hidden="1" customWidth="1"/>
    <col min="10514" max="10514" width="12.28515625" style="801" customWidth="1"/>
    <col min="10515" max="10515" width="6.42578125" style="801" customWidth="1"/>
    <col min="10516" max="10516" width="12.28515625" style="801" customWidth="1"/>
    <col min="10517" max="10517" width="0" style="801" hidden="1" customWidth="1"/>
    <col min="10518" max="10518" width="3.7109375" style="801" customWidth="1"/>
    <col min="10519" max="10519" width="11.140625" style="801" bestFit="1" customWidth="1"/>
    <col min="10520" max="10521" width="10.5703125" style="801"/>
    <col min="10522" max="10522" width="11.140625" style="801" customWidth="1"/>
    <col min="10523" max="10752" width="10.5703125" style="801"/>
    <col min="10753" max="10760" width="0" style="801" hidden="1" customWidth="1"/>
    <col min="10761" max="10761" width="3.7109375" style="801" customWidth="1"/>
    <col min="10762" max="10762" width="3.85546875" style="801" customWidth="1"/>
    <col min="10763" max="10763" width="3.7109375" style="801" customWidth="1"/>
    <col min="10764" max="10764" width="12.7109375" style="801" customWidth="1"/>
    <col min="10765" max="10765" width="52.7109375" style="801" customWidth="1"/>
    <col min="10766" max="10769" width="0" style="801" hidden="1" customWidth="1"/>
    <col min="10770" max="10770" width="12.28515625" style="801" customWidth="1"/>
    <col min="10771" max="10771" width="6.42578125" style="801" customWidth="1"/>
    <col min="10772" max="10772" width="12.28515625" style="801" customWidth="1"/>
    <col min="10773" max="10773" width="0" style="801" hidden="1" customWidth="1"/>
    <col min="10774" max="10774" width="3.7109375" style="801" customWidth="1"/>
    <col min="10775" max="10775" width="11.140625" style="801" bestFit="1" customWidth="1"/>
    <col min="10776" max="10777" width="10.5703125" style="801"/>
    <col min="10778" max="10778" width="11.140625" style="801" customWidth="1"/>
    <col min="10779" max="11008" width="10.5703125" style="801"/>
    <col min="11009" max="11016" width="0" style="801" hidden="1" customWidth="1"/>
    <col min="11017" max="11017" width="3.7109375" style="801" customWidth="1"/>
    <col min="11018" max="11018" width="3.85546875" style="801" customWidth="1"/>
    <col min="11019" max="11019" width="3.7109375" style="801" customWidth="1"/>
    <col min="11020" max="11020" width="12.7109375" style="801" customWidth="1"/>
    <col min="11021" max="11021" width="52.7109375" style="801" customWidth="1"/>
    <col min="11022" max="11025" width="0" style="801" hidden="1" customWidth="1"/>
    <col min="11026" max="11026" width="12.28515625" style="801" customWidth="1"/>
    <col min="11027" max="11027" width="6.42578125" style="801" customWidth="1"/>
    <col min="11028" max="11028" width="12.28515625" style="801" customWidth="1"/>
    <col min="11029" max="11029" width="0" style="801" hidden="1" customWidth="1"/>
    <col min="11030" max="11030" width="3.7109375" style="801" customWidth="1"/>
    <col min="11031" max="11031" width="11.140625" style="801" bestFit="1" customWidth="1"/>
    <col min="11032" max="11033" width="10.5703125" style="801"/>
    <col min="11034" max="11034" width="11.140625" style="801" customWidth="1"/>
    <col min="11035" max="11264" width="10.5703125" style="801"/>
    <col min="11265" max="11272" width="0" style="801" hidden="1" customWidth="1"/>
    <col min="11273" max="11273" width="3.7109375" style="801" customWidth="1"/>
    <col min="11274" max="11274" width="3.85546875" style="801" customWidth="1"/>
    <col min="11275" max="11275" width="3.7109375" style="801" customWidth="1"/>
    <col min="11276" max="11276" width="12.7109375" style="801" customWidth="1"/>
    <col min="11277" max="11277" width="52.7109375" style="801" customWidth="1"/>
    <col min="11278" max="11281" width="0" style="801" hidden="1" customWidth="1"/>
    <col min="11282" max="11282" width="12.28515625" style="801" customWidth="1"/>
    <col min="11283" max="11283" width="6.42578125" style="801" customWidth="1"/>
    <col min="11284" max="11284" width="12.28515625" style="801" customWidth="1"/>
    <col min="11285" max="11285" width="0" style="801" hidden="1" customWidth="1"/>
    <col min="11286" max="11286" width="3.7109375" style="801" customWidth="1"/>
    <col min="11287" max="11287" width="11.140625" style="801" bestFit="1" customWidth="1"/>
    <col min="11288" max="11289" width="10.5703125" style="801"/>
    <col min="11290" max="11290" width="11.140625" style="801" customWidth="1"/>
    <col min="11291" max="11520" width="10.5703125" style="801"/>
    <col min="11521" max="11528" width="0" style="801" hidden="1" customWidth="1"/>
    <col min="11529" max="11529" width="3.7109375" style="801" customWidth="1"/>
    <col min="11530" max="11530" width="3.85546875" style="801" customWidth="1"/>
    <col min="11531" max="11531" width="3.7109375" style="801" customWidth="1"/>
    <col min="11532" max="11532" width="12.7109375" style="801" customWidth="1"/>
    <col min="11533" max="11533" width="52.7109375" style="801" customWidth="1"/>
    <col min="11534" max="11537" width="0" style="801" hidden="1" customWidth="1"/>
    <col min="11538" max="11538" width="12.28515625" style="801" customWidth="1"/>
    <col min="11539" max="11539" width="6.42578125" style="801" customWidth="1"/>
    <col min="11540" max="11540" width="12.28515625" style="801" customWidth="1"/>
    <col min="11541" max="11541" width="0" style="801" hidden="1" customWidth="1"/>
    <col min="11542" max="11542" width="3.7109375" style="801" customWidth="1"/>
    <col min="11543" max="11543" width="11.140625" style="801" bestFit="1" customWidth="1"/>
    <col min="11544" max="11545" width="10.5703125" style="801"/>
    <col min="11546" max="11546" width="11.140625" style="801" customWidth="1"/>
    <col min="11547" max="11776" width="10.5703125" style="801"/>
    <col min="11777" max="11784" width="0" style="801" hidden="1" customWidth="1"/>
    <col min="11785" max="11785" width="3.7109375" style="801" customWidth="1"/>
    <col min="11786" max="11786" width="3.85546875" style="801" customWidth="1"/>
    <col min="11787" max="11787" width="3.7109375" style="801" customWidth="1"/>
    <col min="11788" max="11788" width="12.7109375" style="801" customWidth="1"/>
    <col min="11789" max="11789" width="52.7109375" style="801" customWidth="1"/>
    <col min="11790" max="11793" width="0" style="801" hidden="1" customWidth="1"/>
    <col min="11794" max="11794" width="12.28515625" style="801" customWidth="1"/>
    <col min="11795" max="11795" width="6.42578125" style="801" customWidth="1"/>
    <col min="11796" max="11796" width="12.28515625" style="801" customWidth="1"/>
    <col min="11797" max="11797" width="0" style="801" hidden="1" customWidth="1"/>
    <col min="11798" max="11798" width="3.7109375" style="801" customWidth="1"/>
    <col min="11799" max="11799" width="11.140625" style="801" bestFit="1" customWidth="1"/>
    <col min="11800" max="11801" width="10.5703125" style="801"/>
    <col min="11802" max="11802" width="11.140625" style="801" customWidth="1"/>
    <col min="11803" max="12032" width="10.5703125" style="801"/>
    <col min="12033" max="12040" width="0" style="801" hidden="1" customWidth="1"/>
    <col min="12041" max="12041" width="3.7109375" style="801" customWidth="1"/>
    <col min="12042" max="12042" width="3.85546875" style="801" customWidth="1"/>
    <col min="12043" max="12043" width="3.7109375" style="801" customWidth="1"/>
    <col min="12044" max="12044" width="12.7109375" style="801" customWidth="1"/>
    <col min="12045" max="12045" width="52.7109375" style="801" customWidth="1"/>
    <col min="12046" max="12049" width="0" style="801" hidden="1" customWidth="1"/>
    <col min="12050" max="12050" width="12.28515625" style="801" customWidth="1"/>
    <col min="12051" max="12051" width="6.42578125" style="801" customWidth="1"/>
    <col min="12052" max="12052" width="12.28515625" style="801" customWidth="1"/>
    <col min="12053" max="12053" width="0" style="801" hidden="1" customWidth="1"/>
    <col min="12054" max="12054" width="3.7109375" style="801" customWidth="1"/>
    <col min="12055" max="12055" width="11.140625" style="801" bestFit="1" customWidth="1"/>
    <col min="12056" max="12057" width="10.5703125" style="801"/>
    <col min="12058" max="12058" width="11.140625" style="801" customWidth="1"/>
    <col min="12059" max="12288" width="10.5703125" style="801"/>
    <col min="12289" max="12296" width="0" style="801" hidden="1" customWidth="1"/>
    <col min="12297" max="12297" width="3.7109375" style="801" customWidth="1"/>
    <col min="12298" max="12298" width="3.85546875" style="801" customWidth="1"/>
    <col min="12299" max="12299" width="3.7109375" style="801" customWidth="1"/>
    <col min="12300" max="12300" width="12.7109375" style="801" customWidth="1"/>
    <col min="12301" max="12301" width="52.7109375" style="801" customWidth="1"/>
    <col min="12302" max="12305" width="0" style="801" hidden="1" customWidth="1"/>
    <col min="12306" max="12306" width="12.28515625" style="801" customWidth="1"/>
    <col min="12307" max="12307" width="6.42578125" style="801" customWidth="1"/>
    <col min="12308" max="12308" width="12.28515625" style="801" customWidth="1"/>
    <col min="12309" max="12309" width="0" style="801" hidden="1" customWidth="1"/>
    <col min="12310" max="12310" width="3.7109375" style="801" customWidth="1"/>
    <col min="12311" max="12311" width="11.140625" style="801" bestFit="1" customWidth="1"/>
    <col min="12312" max="12313" width="10.5703125" style="801"/>
    <col min="12314" max="12314" width="11.140625" style="801" customWidth="1"/>
    <col min="12315" max="12544" width="10.5703125" style="801"/>
    <col min="12545" max="12552" width="0" style="801" hidden="1" customWidth="1"/>
    <col min="12553" max="12553" width="3.7109375" style="801" customWidth="1"/>
    <col min="12554" max="12554" width="3.85546875" style="801" customWidth="1"/>
    <col min="12555" max="12555" width="3.7109375" style="801" customWidth="1"/>
    <col min="12556" max="12556" width="12.7109375" style="801" customWidth="1"/>
    <col min="12557" max="12557" width="52.7109375" style="801" customWidth="1"/>
    <col min="12558" max="12561" width="0" style="801" hidden="1" customWidth="1"/>
    <col min="12562" max="12562" width="12.28515625" style="801" customWidth="1"/>
    <col min="12563" max="12563" width="6.42578125" style="801" customWidth="1"/>
    <col min="12564" max="12564" width="12.28515625" style="801" customWidth="1"/>
    <col min="12565" max="12565" width="0" style="801" hidden="1" customWidth="1"/>
    <col min="12566" max="12566" width="3.7109375" style="801" customWidth="1"/>
    <col min="12567" max="12567" width="11.140625" style="801" bestFit="1" customWidth="1"/>
    <col min="12568" max="12569" width="10.5703125" style="801"/>
    <col min="12570" max="12570" width="11.140625" style="801" customWidth="1"/>
    <col min="12571" max="12800" width="10.5703125" style="801"/>
    <col min="12801" max="12808" width="0" style="801" hidden="1" customWidth="1"/>
    <col min="12809" max="12809" width="3.7109375" style="801" customWidth="1"/>
    <col min="12810" max="12810" width="3.85546875" style="801" customWidth="1"/>
    <col min="12811" max="12811" width="3.7109375" style="801" customWidth="1"/>
    <col min="12812" max="12812" width="12.7109375" style="801" customWidth="1"/>
    <col min="12813" max="12813" width="52.7109375" style="801" customWidth="1"/>
    <col min="12814" max="12817" width="0" style="801" hidden="1" customWidth="1"/>
    <col min="12818" max="12818" width="12.28515625" style="801" customWidth="1"/>
    <col min="12819" max="12819" width="6.42578125" style="801" customWidth="1"/>
    <col min="12820" max="12820" width="12.28515625" style="801" customWidth="1"/>
    <col min="12821" max="12821" width="0" style="801" hidden="1" customWidth="1"/>
    <col min="12822" max="12822" width="3.7109375" style="801" customWidth="1"/>
    <col min="12823" max="12823" width="11.140625" style="801" bestFit="1" customWidth="1"/>
    <col min="12824" max="12825" width="10.5703125" style="801"/>
    <col min="12826" max="12826" width="11.140625" style="801" customWidth="1"/>
    <col min="12827" max="13056" width="10.5703125" style="801"/>
    <col min="13057" max="13064" width="0" style="801" hidden="1" customWidth="1"/>
    <col min="13065" max="13065" width="3.7109375" style="801" customWidth="1"/>
    <col min="13066" max="13066" width="3.85546875" style="801" customWidth="1"/>
    <col min="13067" max="13067" width="3.7109375" style="801" customWidth="1"/>
    <col min="13068" max="13068" width="12.7109375" style="801" customWidth="1"/>
    <col min="13069" max="13069" width="52.7109375" style="801" customWidth="1"/>
    <col min="13070" max="13073" width="0" style="801" hidden="1" customWidth="1"/>
    <col min="13074" max="13074" width="12.28515625" style="801" customWidth="1"/>
    <col min="13075" max="13075" width="6.42578125" style="801" customWidth="1"/>
    <col min="13076" max="13076" width="12.28515625" style="801" customWidth="1"/>
    <col min="13077" max="13077" width="0" style="801" hidden="1" customWidth="1"/>
    <col min="13078" max="13078" width="3.7109375" style="801" customWidth="1"/>
    <col min="13079" max="13079" width="11.140625" style="801" bestFit="1" customWidth="1"/>
    <col min="13080" max="13081" width="10.5703125" style="801"/>
    <col min="13082" max="13082" width="11.140625" style="801" customWidth="1"/>
    <col min="13083" max="13312" width="10.5703125" style="801"/>
    <col min="13313" max="13320" width="0" style="801" hidden="1" customWidth="1"/>
    <col min="13321" max="13321" width="3.7109375" style="801" customWidth="1"/>
    <col min="13322" max="13322" width="3.85546875" style="801" customWidth="1"/>
    <col min="13323" max="13323" width="3.7109375" style="801" customWidth="1"/>
    <col min="13324" max="13324" width="12.7109375" style="801" customWidth="1"/>
    <col min="13325" max="13325" width="52.7109375" style="801" customWidth="1"/>
    <col min="13326" max="13329" width="0" style="801" hidden="1" customWidth="1"/>
    <col min="13330" max="13330" width="12.28515625" style="801" customWidth="1"/>
    <col min="13331" max="13331" width="6.42578125" style="801" customWidth="1"/>
    <col min="13332" max="13332" width="12.28515625" style="801" customWidth="1"/>
    <col min="13333" max="13333" width="0" style="801" hidden="1" customWidth="1"/>
    <col min="13334" max="13334" width="3.7109375" style="801" customWidth="1"/>
    <col min="13335" max="13335" width="11.140625" style="801" bestFit="1" customWidth="1"/>
    <col min="13336" max="13337" width="10.5703125" style="801"/>
    <col min="13338" max="13338" width="11.140625" style="801" customWidth="1"/>
    <col min="13339" max="13568" width="10.5703125" style="801"/>
    <col min="13569" max="13576" width="0" style="801" hidden="1" customWidth="1"/>
    <col min="13577" max="13577" width="3.7109375" style="801" customWidth="1"/>
    <col min="13578" max="13578" width="3.85546875" style="801" customWidth="1"/>
    <col min="13579" max="13579" width="3.7109375" style="801" customWidth="1"/>
    <col min="13580" max="13580" width="12.7109375" style="801" customWidth="1"/>
    <col min="13581" max="13581" width="52.7109375" style="801" customWidth="1"/>
    <col min="13582" max="13585" width="0" style="801" hidden="1" customWidth="1"/>
    <col min="13586" max="13586" width="12.28515625" style="801" customWidth="1"/>
    <col min="13587" max="13587" width="6.42578125" style="801" customWidth="1"/>
    <col min="13588" max="13588" width="12.28515625" style="801" customWidth="1"/>
    <col min="13589" max="13589" width="0" style="801" hidden="1" customWidth="1"/>
    <col min="13590" max="13590" width="3.7109375" style="801" customWidth="1"/>
    <col min="13591" max="13591" width="11.140625" style="801" bestFit="1" customWidth="1"/>
    <col min="13592" max="13593" width="10.5703125" style="801"/>
    <col min="13594" max="13594" width="11.140625" style="801" customWidth="1"/>
    <col min="13595" max="13824" width="10.5703125" style="801"/>
    <col min="13825" max="13832" width="0" style="801" hidden="1" customWidth="1"/>
    <col min="13833" max="13833" width="3.7109375" style="801" customWidth="1"/>
    <col min="13834" max="13834" width="3.85546875" style="801" customWidth="1"/>
    <col min="13835" max="13835" width="3.7109375" style="801" customWidth="1"/>
    <col min="13836" max="13836" width="12.7109375" style="801" customWidth="1"/>
    <col min="13837" max="13837" width="52.7109375" style="801" customWidth="1"/>
    <col min="13838" max="13841" width="0" style="801" hidden="1" customWidth="1"/>
    <col min="13842" max="13842" width="12.28515625" style="801" customWidth="1"/>
    <col min="13843" max="13843" width="6.42578125" style="801" customWidth="1"/>
    <col min="13844" max="13844" width="12.28515625" style="801" customWidth="1"/>
    <col min="13845" max="13845" width="0" style="801" hidden="1" customWidth="1"/>
    <col min="13846" max="13846" width="3.7109375" style="801" customWidth="1"/>
    <col min="13847" max="13847" width="11.140625" style="801" bestFit="1" customWidth="1"/>
    <col min="13848" max="13849" width="10.5703125" style="801"/>
    <col min="13850" max="13850" width="11.140625" style="801" customWidth="1"/>
    <col min="13851" max="14080" width="10.5703125" style="801"/>
    <col min="14081" max="14088" width="0" style="801" hidden="1" customWidth="1"/>
    <col min="14089" max="14089" width="3.7109375" style="801" customWidth="1"/>
    <col min="14090" max="14090" width="3.85546875" style="801" customWidth="1"/>
    <col min="14091" max="14091" width="3.7109375" style="801" customWidth="1"/>
    <col min="14092" max="14092" width="12.7109375" style="801" customWidth="1"/>
    <col min="14093" max="14093" width="52.7109375" style="801" customWidth="1"/>
    <col min="14094" max="14097" width="0" style="801" hidden="1" customWidth="1"/>
    <col min="14098" max="14098" width="12.28515625" style="801" customWidth="1"/>
    <col min="14099" max="14099" width="6.42578125" style="801" customWidth="1"/>
    <col min="14100" max="14100" width="12.28515625" style="801" customWidth="1"/>
    <col min="14101" max="14101" width="0" style="801" hidden="1" customWidth="1"/>
    <col min="14102" max="14102" width="3.7109375" style="801" customWidth="1"/>
    <col min="14103" max="14103" width="11.140625" style="801" bestFit="1" customWidth="1"/>
    <col min="14104" max="14105" width="10.5703125" style="801"/>
    <col min="14106" max="14106" width="11.140625" style="801" customWidth="1"/>
    <col min="14107" max="14336" width="10.5703125" style="801"/>
    <col min="14337" max="14344" width="0" style="801" hidden="1" customWidth="1"/>
    <col min="14345" max="14345" width="3.7109375" style="801" customWidth="1"/>
    <col min="14346" max="14346" width="3.85546875" style="801" customWidth="1"/>
    <col min="14347" max="14347" width="3.7109375" style="801" customWidth="1"/>
    <col min="14348" max="14348" width="12.7109375" style="801" customWidth="1"/>
    <col min="14349" max="14349" width="52.7109375" style="801" customWidth="1"/>
    <col min="14350" max="14353" width="0" style="801" hidden="1" customWidth="1"/>
    <col min="14354" max="14354" width="12.28515625" style="801" customWidth="1"/>
    <col min="14355" max="14355" width="6.42578125" style="801" customWidth="1"/>
    <col min="14356" max="14356" width="12.28515625" style="801" customWidth="1"/>
    <col min="14357" max="14357" width="0" style="801" hidden="1" customWidth="1"/>
    <col min="14358" max="14358" width="3.7109375" style="801" customWidth="1"/>
    <col min="14359" max="14359" width="11.140625" style="801" bestFit="1" customWidth="1"/>
    <col min="14360" max="14361" width="10.5703125" style="801"/>
    <col min="14362" max="14362" width="11.140625" style="801" customWidth="1"/>
    <col min="14363" max="14592" width="10.5703125" style="801"/>
    <col min="14593" max="14600" width="0" style="801" hidden="1" customWidth="1"/>
    <col min="14601" max="14601" width="3.7109375" style="801" customWidth="1"/>
    <col min="14602" max="14602" width="3.85546875" style="801" customWidth="1"/>
    <col min="14603" max="14603" width="3.7109375" style="801" customWidth="1"/>
    <col min="14604" max="14604" width="12.7109375" style="801" customWidth="1"/>
    <col min="14605" max="14605" width="52.7109375" style="801" customWidth="1"/>
    <col min="14606" max="14609" width="0" style="801" hidden="1" customWidth="1"/>
    <col min="14610" max="14610" width="12.28515625" style="801" customWidth="1"/>
    <col min="14611" max="14611" width="6.42578125" style="801" customWidth="1"/>
    <col min="14612" max="14612" width="12.28515625" style="801" customWidth="1"/>
    <col min="14613" max="14613" width="0" style="801" hidden="1" customWidth="1"/>
    <col min="14614" max="14614" width="3.7109375" style="801" customWidth="1"/>
    <col min="14615" max="14615" width="11.140625" style="801" bestFit="1" customWidth="1"/>
    <col min="14616" max="14617" width="10.5703125" style="801"/>
    <col min="14618" max="14618" width="11.140625" style="801" customWidth="1"/>
    <col min="14619" max="14848" width="10.5703125" style="801"/>
    <col min="14849" max="14856" width="0" style="801" hidden="1" customWidth="1"/>
    <col min="14857" max="14857" width="3.7109375" style="801" customWidth="1"/>
    <col min="14858" max="14858" width="3.85546875" style="801" customWidth="1"/>
    <col min="14859" max="14859" width="3.7109375" style="801" customWidth="1"/>
    <col min="14860" max="14860" width="12.7109375" style="801" customWidth="1"/>
    <col min="14861" max="14861" width="52.7109375" style="801" customWidth="1"/>
    <col min="14862" max="14865" width="0" style="801" hidden="1" customWidth="1"/>
    <col min="14866" max="14866" width="12.28515625" style="801" customWidth="1"/>
    <col min="14867" max="14867" width="6.42578125" style="801" customWidth="1"/>
    <col min="14868" max="14868" width="12.28515625" style="801" customWidth="1"/>
    <col min="14869" max="14869" width="0" style="801" hidden="1" customWidth="1"/>
    <col min="14870" max="14870" width="3.7109375" style="801" customWidth="1"/>
    <col min="14871" max="14871" width="11.140625" style="801" bestFit="1" customWidth="1"/>
    <col min="14872" max="14873" width="10.5703125" style="801"/>
    <col min="14874" max="14874" width="11.140625" style="801" customWidth="1"/>
    <col min="14875" max="15104" width="10.5703125" style="801"/>
    <col min="15105" max="15112" width="0" style="801" hidden="1" customWidth="1"/>
    <col min="15113" max="15113" width="3.7109375" style="801" customWidth="1"/>
    <col min="15114" max="15114" width="3.85546875" style="801" customWidth="1"/>
    <col min="15115" max="15115" width="3.7109375" style="801" customWidth="1"/>
    <col min="15116" max="15116" width="12.7109375" style="801" customWidth="1"/>
    <col min="15117" max="15117" width="52.7109375" style="801" customWidth="1"/>
    <col min="15118" max="15121" width="0" style="801" hidden="1" customWidth="1"/>
    <col min="15122" max="15122" width="12.28515625" style="801" customWidth="1"/>
    <col min="15123" max="15123" width="6.42578125" style="801" customWidth="1"/>
    <col min="15124" max="15124" width="12.28515625" style="801" customWidth="1"/>
    <col min="15125" max="15125" width="0" style="801" hidden="1" customWidth="1"/>
    <col min="15126" max="15126" width="3.7109375" style="801" customWidth="1"/>
    <col min="15127" max="15127" width="11.140625" style="801" bestFit="1" customWidth="1"/>
    <col min="15128" max="15129" width="10.5703125" style="801"/>
    <col min="15130" max="15130" width="11.140625" style="801" customWidth="1"/>
    <col min="15131" max="15360" width="10.5703125" style="801"/>
    <col min="15361" max="15368" width="0" style="801" hidden="1" customWidth="1"/>
    <col min="15369" max="15369" width="3.7109375" style="801" customWidth="1"/>
    <col min="15370" max="15370" width="3.85546875" style="801" customWidth="1"/>
    <col min="15371" max="15371" width="3.7109375" style="801" customWidth="1"/>
    <col min="15372" max="15372" width="12.7109375" style="801" customWidth="1"/>
    <col min="15373" max="15373" width="52.7109375" style="801" customWidth="1"/>
    <col min="15374" max="15377" width="0" style="801" hidden="1" customWidth="1"/>
    <col min="15378" max="15378" width="12.28515625" style="801" customWidth="1"/>
    <col min="15379" max="15379" width="6.42578125" style="801" customWidth="1"/>
    <col min="15380" max="15380" width="12.28515625" style="801" customWidth="1"/>
    <col min="15381" max="15381" width="0" style="801" hidden="1" customWidth="1"/>
    <col min="15382" max="15382" width="3.7109375" style="801" customWidth="1"/>
    <col min="15383" max="15383" width="11.140625" style="801" bestFit="1" customWidth="1"/>
    <col min="15384" max="15385" width="10.5703125" style="801"/>
    <col min="15386" max="15386" width="11.140625" style="801" customWidth="1"/>
    <col min="15387" max="15616" width="10.5703125" style="801"/>
    <col min="15617" max="15624" width="0" style="801" hidden="1" customWidth="1"/>
    <col min="15625" max="15625" width="3.7109375" style="801" customWidth="1"/>
    <col min="15626" max="15626" width="3.85546875" style="801" customWidth="1"/>
    <col min="15627" max="15627" width="3.7109375" style="801" customWidth="1"/>
    <col min="15628" max="15628" width="12.7109375" style="801" customWidth="1"/>
    <col min="15629" max="15629" width="52.7109375" style="801" customWidth="1"/>
    <col min="15630" max="15633" width="0" style="801" hidden="1" customWidth="1"/>
    <col min="15634" max="15634" width="12.28515625" style="801" customWidth="1"/>
    <col min="15635" max="15635" width="6.42578125" style="801" customWidth="1"/>
    <col min="15636" max="15636" width="12.28515625" style="801" customWidth="1"/>
    <col min="15637" max="15637" width="0" style="801" hidden="1" customWidth="1"/>
    <col min="15638" max="15638" width="3.7109375" style="801" customWidth="1"/>
    <col min="15639" max="15639" width="11.140625" style="801" bestFit="1" customWidth="1"/>
    <col min="15640" max="15641" width="10.5703125" style="801"/>
    <col min="15642" max="15642" width="11.140625" style="801" customWidth="1"/>
    <col min="15643" max="15872" width="10.5703125" style="801"/>
    <col min="15873" max="15880" width="0" style="801" hidden="1" customWidth="1"/>
    <col min="15881" max="15881" width="3.7109375" style="801" customWidth="1"/>
    <col min="15882" max="15882" width="3.85546875" style="801" customWidth="1"/>
    <col min="15883" max="15883" width="3.7109375" style="801" customWidth="1"/>
    <col min="15884" max="15884" width="12.7109375" style="801" customWidth="1"/>
    <col min="15885" max="15885" width="52.7109375" style="801" customWidth="1"/>
    <col min="15886" max="15889" width="0" style="801" hidden="1" customWidth="1"/>
    <col min="15890" max="15890" width="12.28515625" style="801" customWidth="1"/>
    <col min="15891" max="15891" width="6.42578125" style="801" customWidth="1"/>
    <col min="15892" max="15892" width="12.28515625" style="801" customWidth="1"/>
    <col min="15893" max="15893" width="0" style="801" hidden="1" customWidth="1"/>
    <col min="15894" max="15894" width="3.7109375" style="801" customWidth="1"/>
    <col min="15895" max="15895" width="11.140625" style="801" bestFit="1" customWidth="1"/>
    <col min="15896" max="15897" width="10.5703125" style="801"/>
    <col min="15898" max="15898" width="11.140625" style="801" customWidth="1"/>
    <col min="15899" max="16128" width="10.5703125" style="801"/>
    <col min="16129" max="16136" width="0" style="801" hidden="1" customWidth="1"/>
    <col min="16137" max="16137" width="3.7109375" style="801" customWidth="1"/>
    <col min="16138" max="16138" width="3.85546875" style="801" customWidth="1"/>
    <col min="16139" max="16139" width="3.7109375" style="801" customWidth="1"/>
    <col min="16140" max="16140" width="12.7109375" style="801" customWidth="1"/>
    <col min="16141" max="16141" width="52.7109375" style="801" customWidth="1"/>
    <col min="16142" max="16145" width="0" style="801" hidden="1" customWidth="1"/>
    <col min="16146" max="16146" width="12.28515625" style="801" customWidth="1"/>
    <col min="16147" max="16147" width="6.42578125" style="801" customWidth="1"/>
    <col min="16148" max="16148" width="12.28515625" style="801" customWidth="1"/>
    <col min="16149" max="16149" width="0" style="801" hidden="1" customWidth="1"/>
    <col min="16150" max="16150" width="3.7109375" style="801" customWidth="1"/>
    <col min="16151" max="16151" width="11.140625" style="801" bestFit="1" customWidth="1"/>
    <col min="16152" max="16153" width="10.5703125" style="801"/>
    <col min="16154" max="16154" width="11.140625" style="801" customWidth="1"/>
    <col min="16155" max="16384" width="10.5703125" style="801"/>
  </cols>
  <sheetData>
    <row r="1" spans="1:34" hidden="1">
      <c r="Q1" s="770"/>
      <c r="R1" s="770"/>
    </row>
    <row r="2" spans="1:34" hidden="1">
      <c r="U2" s="770"/>
    </row>
    <row r="3" spans="1:34" hidden="1"/>
    <row r="4" spans="1:34" ht="3" customHeight="1">
      <c r="J4" s="688"/>
      <c r="K4" s="688"/>
      <c r="L4" s="756"/>
      <c r="M4" s="756"/>
      <c r="N4" s="756"/>
      <c r="O4" s="806"/>
      <c r="P4" s="806"/>
      <c r="Q4" s="806"/>
      <c r="R4" s="806"/>
      <c r="S4" s="806"/>
      <c r="T4" s="806"/>
      <c r="U4" s="806"/>
    </row>
    <row r="5" spans="1:34" ht="22.5" customHeight="1">
      <c r="J5" s="688"/>
      <c r="K5" s="688"/>
      <c r="L5" s="1228" t="s">
        <v>631</v>
      </c>
      <c r="M5" s="1228"/>
      <c r="N5" s="1228"/>
      <c r="O5" s="1228"/>
      <c r="P5" s="1228"/>
      <c r="Q5" s="1228"/>
      <c r="R5" s="1228"/>
      <c r="S5" s="1228"/>
      <c r="T5" s="1228"/>
      <c r="U5" s="666"/>
    </row>
    <row r="6" spans="1:34" ht="3" customHeight="1">
      <c r="J6" s="688"/>
      <c r="K6" s="688"/>
      <c r="L6" s="756"/>
      <c r="M6" s="756"/>
      <c r="N6" s="756"/>
      <c r="O6" s="757"/>
      <c r="P6" s="757"/>
      <c r="Q6" s="757"/>
      <c r="R6" s="757"/>
      <c r="S6" s="757"/>
      <c r="T6" s="757"/>
      <c r="U6" s="757"/>
      <c r="V6" s="806"/>
    </row>
    <row r="7" spans="1:34" ht="33.75">
      <c r="J7" s="688"/>
      <c r="K7" s="688"/>
      <c r="L7" s="756"/>
      <c r="M7" s="619" t="s">
        <v>745</v>
      </c>
      <c r="N7" s="756"/>
      <c r="O7" s="1238"/>
      <c r="P7" s="1239"/>
      <c r="Q7" s="1239"/>
      <c r="R7" s="1239"/>
      <c r="S7" s="1239"/>
      <c r="T7" s="1240"/>
      <c r="U7" s="769"/>
      <c r="V7" s="806"/>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773"/>
      <c r="B9" s="773"/>
      <c r="C9" s="773"/>
      <c r="D9" s="773"/>
      <c r="E9" s="773"/>
      <c r="F9" s="773"/>
      <c r="G9" s="773"/>
      <c r="H9" s="773"/>
      <c r="L9" s="501"/>
      <c r="M9" s="619" t="s">
        <v>502</v>
      </c>
      <c r="N9" s="668"/>
      <c r="O9" s="1205" t="str">
        <f>IF(NameOrPr_ch="",IF(NameOrPr="","",NameOrPr),NameOrPr_ch)</f>
        <v>Министерство тарифного регулирования и энергетики Челябинской области</v>
      </c>
      <c r="P9" s="1205"/>
      <c r="Q9" s="1205"/>
      <c r="R9" s="1205"/>
      <c r="S9" s="1205"/>
      <c r="T9" s="1205"/>
      <c r="U9" s="769"/>
      <c r="V9" s="769"/>
      <c r="W9" s="521"/>
      <c r="X9" s="773"/>
      <c r="Y9" s="773"/>
      <c r="Z9" s="773"/>
      <c r="AA9" s="773"/>
      <c r="AB9" s="773"/>
      <c r="AC9" s="773"/>
      <c r="AD9" s="773"/>
      <c r="AE9" s="773"/>
      <c r="AF9" s="773"/>
      <c r="AG9" s="773"/>
      <c r="AH9" s="773"/>
    </row>
    <row r="10" spans="1:34" s="572" customFormat="1" ht="18.75">
      <c r="A10" s="773"/>
      <c r="B10" s="773"/>
      <c r="C10" s="773"/>
      <c r="D10" s="773"/>
      <c r="E10" s="773"/>
      <c r="F10" s="773"/>
      <c r="G10" s="773"/>
      <c r="H10" s="773"/>
      <c r="L10" s="501"/>
      <c r="M10" s="619" t="s">
        <v>596</v>
      </c>
      <c r="N10" s="668"/>
      <c r="O10" s="1205" t="str">
        <f>IF(datePr_ch="",IF(datePr="","",datePr),datePr_ch)</f>
        <v>08.12.2022</v>
      </c>
      <c r="P10" s="1205"/>
      <c r="Q10" s="1205"/>
      <c r="R10" s="1205"/>
      <c r="S10" s="1205"/>
      <c r="T10" s="1205"/>
      <c r="U10" s="769"/>
      <c r="V10" s="769"/>
      <c r="W10" s="521"/>
      <c r="X10" s="773"/>
      <c r="Y10" s="773"/>
      <c r="Z10" s="773"/>
      <c r="AA10" s="773"/>
      <c r="AB10" s="773"/>
      <c r="AC10" s="773"/>
      <c r="AD10" s="773"/>
      <c r="AE10" s="773"/>
      <c r="AF10" s="773"/>
      <c r="AG10" s="773"/>
      <c r="AH10" s="773"/>
    </row>
    <row r="11" spans="1:34" s="572" customFormat="1" ht="18.75">
      <c r="A11" s="773"/>
      <c r="B11" s="773"/>
      <c r="C11" s="773"/>
      <c r="D11" s="773"/>
      <c r="E11" s="773"/>
      <c r="F11" s="773"/>
      <c r="G11" s="773"/>
      <c r="H11" s="773"/>
      <c r="L11" s="763"/>
      <c r="M11" s="619" t="s">
        <v>595</v>
      </c>
      <c r="N11" s="668"/>
      <c r="O11" s="1205" t="str">
        <f>IF(numberPr_ch="",IF(numberPr="","",numberPr),numberPr_ch)</f>
        <v>106/2</v>
      </c>
      <c r="P11" s="1205"/>
      <c r="Q11" s="1205"/>
      <c r="R11" s="1205"/>
      <c r="S11" s="1205"/>
      <c r="T11" s="1205"/>
      <c r="U11" s="769"/>
      <c r="V11" s="769"/>
      <c r="W11" s="521"/>
      <c r="X11" s="773"/>
      <c r="Y11" s="773"/>
      <c r="Z11" s="773"/>
      <c r="AA11" s="773"/>
      <c r="AB11" s="773"/>
      <c r="AC11" s="773"/>
      <c r="AD11" s="773"/>
      <c r="AE11" s="773"/>
      <c r="AF11" s="773"/>
      <c r="AG11" s="773"/>
      <c r="AH11" s="773"/>
    </row>
    <row r="12" spans="1:34" s="572" customFormat="1" ht="18.75">
      <c r="A12" s="773"/>
      <c r="B12" s="773"/>
      <c r="C12" s="773"/>
      <c r="D12" s="773"/>
      <c r="E12" s="773"/>
      <c r="F12" s="773"/>
      <c r="G12" s="773"/>
      <c r="H12" s="773"/>
      <c r="L12" s="763"/>
      <c r="M12" s="619" t="s">
        <v>501</v>
      </c>
      <c r="N12" s="668"/>
      <c r="O12" s="1205" t="str">
        <f>IF(IstPub_ch="",IF(IstPub="","",IstPub),IstPub_ch)</f>
        <v xml:space="preserve">Официальный сайт Министерства тарифного регулирования и энергетики </v>
      </c>
      <c r="P12" s="1205"/>
      <c r="Q12" s="1205"/>
      <c r="R12" s="1205"/>
      <c r="S12" s="1205"/>
      <c r="T12" s="1205"/>
      <c r="U12" s="769"/>
      <c r="V12" s="769"/>
      <c r="W12" s="521"/>
      <c r="X12" s="773"/>
      <c r="Y12" s="773"/>
      <c r="Z12" s="773"/>
      <c r="AA12" s="773"/>
      <c r="AB12" s="773"/>
      <c r="AC12" s="773"/>
      <c r="AD12" s="773"/>
      <c r="AE12" s="773"/>
      <c r="AF12" s="773"/>
      <c r="AG12" s="773"/>
      <c r="AH12" s="773"/>
    </row>
    <row r="13" spans="1:34" s="572" customFormat="1" ht="11.25">
      <c r="A13" s="773"/>
      <c r="B13" s="773"/>
      <c r="C13" s="773"/>
      <c r="D13" s="773"/>
      <c r="E13" s="773"/>
      <c r="F13" s="773"/>
      <c r="G13" s="773"/>
      <c r="H13" s="773"/>
      <c r="L13" s="1229"/>
      <c r="M13" s="1229"/>
      <c r="N13" s="781"/>
      <c r="O13" s="769"/>
      <c r="P13" s="769"/>
      <c r="Q13" s="769"/>
      <c r="R13" s="769"/>
      <c r="S13" s="769"/>
      <c r="T13" s="769"/>
      <c r="U13" s="772" t="s">
        <v>373</v>
      </c>
      <c r="X13" s="773"/>
      <c r="Y13" s="773"/>
      <c r="Z13" s="773"/>
      <c r="AA13" s="773"/>
      <c r="AB13" s="773"/>
      <c r="AC13" s="773"/>
      <c r="AD13" s="773"/>
      <c r="AE13" s="773"/>
      <c r="AF13" s="773"/>
      <c r="AG13" s="773"/>
      <c r="AH13" s="773"/>
    </row>
    <row r="14" spans="1:34">
      <c r="J14" s="688"/>
      <c r="K14" s="688"/>
      <c r="L14" s="756"/>
      <c r="M14" s="756"/>
      <c r="N14" s="504"/>
      <c r="O14" s="1206"/>
      <c r="P14" s="1206"/>
      <c r="Q14" s="1206"/>
      <c r="R14" s="1206"/>
      <c r="S14" s="1206"/>
      <c r="T14" s="1206"/>
      <c r="U14" s="1206"/>
    </row>
    <row r="15" spans="1:34">
      <c r="J15" s="688"/>
      <c r="K15" s="688"/>
      <c r="L15" s="1157" t="s">
        <v>454</v>
      </c>
      <c r="M15" s="1157"/>
      <c r="N15" s="1157"/>
      <c r="O15" s="1157"/>
      <c r="P15" s="1157"/>
      <c r="Q15" s="1157"/>
      <c r="R15" s="1157"/>
      <c r="S15" s="1157"/>
      <c r="T15" s="1157"/>
      <c r="U15" s="1157"/>
      <c r="V15" s="1157"/>
      <c r="W15" s="1157" t="s">
        <v>455</v>
      </c>
    </row>
    <row r="16" spans="1:34" ht="14.25" customHeight="1">
      <c r="J16" s="688"/>
      <c r="K16" s="688"/>
      <c r="L16" s="1212" t="s">
        <v>92</v>
      </c>
      <c r="M16" s="1212" t="s">
        <v>639</v>
      </c>
      <c r="N16" s="663"/>
      <c r="O16" s="1213" t="s">
        <v>641</v>
      </c>
      <c r="P16" s="1214"/>
      <c r="Q16" s="1214"/>
      <c r="R16" s="1214"/>
      <c r="S16" s="1214"/>
      <c r="T16" s="1215"/>
      <c r="U16" s="1223" t="s">
        <v>341</v>
      </c>
      <c r="V16" s="1209" t="s">
        <v>275</v>
      </c>
      <c r="W16" s="1157"/>
    </row>
    <row r="17" spans="1:36" ht="14.25" customHeight="1">
      <c r="J17" s="688"/>
      <c r="K17" s="688"/>
      <c r="L17" s="1212"/>
      <c r="M17" s="1212"/>
      <c r="N17" s="664"/>
      <c r="O17" s="1218" t="s">
        <v>605</v>
      </c>
      <c r="P17" s="1216" t="s">
        <v>271</v>
      </c>
      <c r="Q17" s="1217"/>
      <c r="R17" s="1220" t="s">
        <v>654</v>
      </c>
      <c r="S17" s="1221"/>
      <c r="T17" s="1222"/>
      <c r="U17" s="1224"/>
      <c r="V17" s="1210"/>
      <c r="W17" s="1157"/>
    </row>
    <row r="18" spans="1:36" ht="33.75" customHeight="1">
      <c r="J18" s="688"/>
      <c r="K18" s="688"/>
      <c r="L18" s="1212"/>
      <c r="M18" s="1212"/>
      <c r="N18" s="665"/>
      <c r="O18" s="1219"/>
      <c r="P18" s="758" t="s">
        <v>606</v>
      </c>
      <c r="Q18" s="758" t="s">
        <v>6</v>
      </c>
      <c r="R18" s="782" t="s">
        <v>274</v>
      </c>
      <c r="S18" s="1207" t="s">
        <v>273</v>
      </c>
      <c r="T18" s="1208"/>
      <c r="U18" s="1225"/>
      <c r="V18" s="1211"/>
      <c r="W18" s="1157"/>
    </row>
    <row r="19" spans="1:36">
      <c r="J19" s="688"/>
      <c r="K19" s="571">
        <v>1</v>
      </c>
      <c r="L19" s="649" t="s">
        <v>93</v>
      </c>
      <c r="M19" s="649" t="s">
        <v>49</v>
      </c>
      <c r="N19" s="651" t="str">
        <f ca="1">OFFSET(N19,0,-1)</f>
        <v>2</v>
      </c>
      <c r="O19" s="780">
        <f ca="1">OFFSET(O19,0,-1)+1</f>
        <v>3</v>
      </c>
      <c r="P19" s="780">
        <f ca="1">OFFSET(P19,0,-1)+1</f>
        <v>4</v>
      </c>
      <c r="Q19" s="780">
        <f ca="1">OFFSET(Q19,0,-1)+1</f>
        <v>5</v>
      </c>
      <c r="R19" s="780">
        <f ca="1">OFFSET(R19,0,-1)+1</f>
        <v>6</v>
      </c>
      <c r="S19" s="1230">
        <f ca="1">OFFSET(S19,0,-1)+1</f>
        <v>7</v>
      </c>
      <c r="T19" s="1230"/>
      <c r="U19" s="780">
        <f ca="1">OFFSET(U19,0,-2)+1</f>
        <v>8</v>
      </c>
      <c r="V19" s="651">
        <f ca="1">OFFSET(V19,0,-1)</f>
        <v>8</v>
      </c>
      <c r="W19" s="780">
        <f ca="1">OFFSET(W19,0,-1)+1</f>
        <v>9</v>
      </c>
    </row>
    <row r="20" spans="1:36" ht="22.5">
      <c r="A20" s="1231">
        <v>1</v>
      </c>
      <c r="B20" s="885"/>
      <c r="C20" s="885"/>
      <c r="D20" s="885"/>
      <c r="E20" s="886"/>
      <c r="F20" s="887"/>
      <c r="G20" s="887"/>
      <c r="H20" s="887"/>
      <c r="I20" s="888"/>
      <c r="J20" s="883"/>
      <c r="K20" s="890"/>
      <c r="L20" s="783">
        <f>mergeValue(A20)</f>
        <v>1</v>
      </c>
      <c r="M20" s="643" t="s">
        <v>20</v>
      </c>
      <c r="N20" s="648"/>
      <c r="O20" s="1232"/>
      <c r="P20" s="1232"/>
      <c r="Q20" s="1232"/>
      <c r="R20" s="1232"/>
      <c r="S20" s="1232"/>
      <c r="T20" s="1232"/>
      <c r="U20" s="1232"/>
      <c r="V20" s="1232"/>
      <c r="W20" s="632" t="s">
        <v>476</v>
      </c>
      <c r="Y20" s="831"/>
      <c r="Z20" s="831" t="str">
        <f t="shared" ref="Z20:Z33" si="0">IF(M20="","",M20 )</f>
        <v>Наименование тарифа</v>
      </c>
      <c r="AA20" s="831"/>
      <c r="AB20" s="831"/>
      <c r="AC20" s="831"/>
      <c r="AI20" s="810"/>
      <c r="AJ20" s="810"/>
    </row>
    <row r="21" spans="1:36" ht="22.5">
      <c r="A21" s="1231"/>
      <c r="B21" s="1231">
        <v>1</v>
      </c>
      <c r="C21" s="885"/>
      <c r="D21" s="885"/>
      <c r="E21" s="887"/>
      <c r="F21" s="887"/>
      <c r="G21" s="887"/>
      <c r="H21" s="887"/>
      <c r="I21" s="882"/>
      <c r="J21" s="881"/>
      <c r="K21" s="884"/>
      <c r="L21" s="783" t="str">
        <f>mergeValue(A21) &amp;"."&amp; mergeValue(B21)</f>
        <v>1.1</v>
      </c>
      <c r="M21" s="694" t="s">
        <v>16</v>
      </c>
      <c r="N21" s="648"/>
      <c r="O21" s="1232"/>
      <c r="P21" s="1232"/>
      <c r="Q21" s="1232"/>
      <c r="R21" s="1232"/>
      <c r="S21" s="1232"/>
      <c r="T21" s="1232"/>
      <c r="U21" s="1232"/>
      <c r="V21" s="1232"/>
      <c r="W21" s="632" t="s">
        <v>477</v>
      </c>
      <c r="Y21" s="831"/>
      <c r="Z21" s="831" t="str">
        <f t="shared" si="0"/>
        <v>Территория действия тарифа</v>
      </c>
      <c r="AA21" s="831"/>
      <c r="AB21" s="831"/>
      <c r="AC21" s="831"/>
      <c r="AI21" s="810"/>
      <c r="AJ21" s="810"/>
    </row>
    <row r="22" spans="1:36" ht="22.5">
      <c r="A22" s="1231"/>
      <c r="B22" s="1231"/>
      <c r="C22" s="1231">
        <v>1</v>
      </c>
      <c r="D22" s="885"/>
      <c r="E22" s="887"/>
      <c r="F22" s="887"/>
      <c r="G22" s="887"/>
      <c r="H22" s="887"/>
      <c r="I22" s="889"/>
      <c r="J22" s="881"/>
      <c r="K22" s="884"/>
      <c r="L22" s="783" t="str">
        <f>mergeValue(A22) &amp;"."&amp; mergeValue(B22)&amp;"."&amp; mergeValue(C22)</f>
        <v>1.1.1</v>
      </c>
      <c r="M22" s="695" t="s">
        <v>7</v>
      </c>
      <c r="N22" s="648"/>
      <c r="O22" s="1232"/>
      <c r="P22" s="1232"/>
      <c r="Q22" s="1232"/>
      <c r="R22" s="1232"/>
      <c r="S22" s="1232"/>
      <c r="T22" s="1232"/>
      <c r="U22" s="1232"/>
      <c r="V22" s="1232"/>
      <c r="W22" s="632" t="s">
        <v>633</v>
      </c>
      <c r="Y22" s="831"/>
      <c r="Z22" s="831" t="str">
        <f t="shared" si="0"/>
        <v xml:space="preserve">Наименование системы теплоснабжения </v>
      </c>
      <c r="AA22" s="831"/>
      <c r="AB22" s="831"/>
      <c r="AC22" s="831"/>
      <c r="AI22" s="810"/>
      <c r="AJ22" s="810"/>
    </row>
    <row r="23" spans="1:36" ht="22.5">
      <c r="A23" s="1231"/>
      <c r="B23" s="1231"/>
      <c r="C23" s="1231"/>
      <c r="D23" s="1231">
        <v>1</v>
      </c>
      <c r="E23" s="887"/>
      <c r="F23" s="887"/>
      <c r="G23" s="887"/>
      <c r="H23" s="887"/>
      <c r="I23" s="889"/>
      <c r="J23" s="881"/>
      <c r="K23" s="884"/>
      <c r="L23" s="783" t="str">
        <f>mergeValue(A23) &amp;"."&amp; mergeValue(B23)&amp;"."&amp; mergeValue(C23)&amp;"."&amp; mergeValue(D23)</f>
        <v>1.1.1.1</v>
      </c>
      <c r="M23" s="696" t="s">
        <v>22</v>
      </c>
      <c r="N23" s="648"/>
      <c r="O23" s="1232"/>
      <c r="P23" s="1232"/>
      <c r="Q23" s="1232"/>
      <c r="R23" s="1232"/>
      <c r="S23" s="1232"/>
      <c r="T23" s="1232"/>
      <c r="U23" s="1232"/>
      <c r="V23" s="1232"/>
      <c r="W23" s="632" t="s">
        <v>634</v>
      </c>
      <c r="Y23" s="831"/>
      <c r="Z23" s="831" t="str">
        <f t="shared" si="0"/>
        <v xml:space="preserve">Источник тепловой энергии  </v>
      </c>
      <c r="AA23" s="831"/>
      <c r="AB23" s="831"/>
      <c r="AC23" s="831"/>
      <c r="AI23" s="810"/>
      <c r="AJ23" s="810"/>
    </row>
    <row r="24" spans="1:36" ht="101.25">
      <c r="A24" s="1231"/>
      <c r="B24" s="1231"/>
      <c r="C24" s="1231"/>
      <c r="D24" s="1231"/>
      <c r="E24" s="1231">
        <v>1</v>
      </c>
      <c r="F24" s="887"/>
      <c r="G24" s="887"/>
      <c r="H24" s="885">
        <v>1</v>
      </c>
      <c r="I24" s="1231">
        <v>1</v>
      </c>
      <c r="J24" s="887"/>
      <c r="K24" s="892"/>
      <c r="L24" s="783" t="str">
        <f>mergeValue(A24) &amp;"."&amp; mergeValue(B24)&amp;"."&amp; mergeValue(C24)&amp;"."&amp; mergeValue(D24)&amp;"."&amp; mergeValue(E24)</f>
        <v>1.1.1.1.1</v>
      </c>
      <c r="M24" s="556" t="s">
        <v>9</v>
      </c>
      <c r="N24" s="648"/>
      <c r="O24" s="1233"/>
      <c r="P24" s="1233"/>
      <c r="Q24" s="1233"/>
      <c r="R24" s="1233"/>
      <c r="S24" s="1233"/>
      <c r="T24" s="1233"/>
      <c r="U24" s="1233"/>
      <c r="V24" s="1233"/>
      <c r="W24" s="632" t="s">
        <v>638</v>
      </c>
      <c r="Y24" s="831"/>
      <c r="Z24" s="831" t="str">
        <f t="shared" si="0"/>
        <v>Схема подключения теплопотребляющей установки к коллектору источника тепловой энергии</v>
      </c>
      <c r="AA24" s="831"/>
      <c r="AB24" s="831"/>
      <c r="AC24" s="831"/>
      <c r="AI24" s="810"/>
      <c r="AJ24" s="810"/>
    </row>
    <row r="25" spans="1:36" ht="90">
      <c r="A25" s="1231"/>
      <c r="B25" s="1231"/>
      <c r="C25" s="1231"/>
      <c r="D25" s="1231"/>
      <c r="E25" s="1231"/>
      <c r="F25" s="1231">
        <v>1</v>
      </c>
      <c r="G25" s="885"/>
      <c r="H25" s="885"/>
      <c r="I25" s="1231"/>
      <c r="J25" s="1231">
        <v>1</v>
      </c>
      <c r="K25" s="893"/>
      <c r="L25" s="783" t="str">
        <f>mergeValue(A25) &amp;"."&amp; mergeValue(B25)&amp;"."&amp; mergeValue(C25)&amp;"."&amp; mergeValue(D25)&amp;"."&amp; mergeValue(E25)&amp;"."&amp; mergeValue(F25)</f>
        <v>1.1.1.1.1.1</v>
      </c>
      <c r="M25" s="557" t="s">
        <v>10</v>
      </c>
      <c r="N25" s="648"/>
      <c r="O25" s="1233"/>
      <c r="P25" s="1233"/>
      <c r="Q25" s="1233"/>
      <c r="R25" s="1233"/>
      <c r="S25" s="1233"/>
      <c r="T25" s="1233"/>
      <c r="U25" s="1233"/>
      <c r="V25" s="1233"/>
      <c r="W25" s="632" t="s">
        <v>636</v>
      </c>
      <c r="Y25" s="831"/>
      <c r="Z25" s="831" t="str">
        <f t="shared" si="0"/>
        <v>Группа потребителей</v>
      </c>
      <c r="AA25" s="831"/>
      <c r="AB25" s="831"/>
      <c r="AC25" s="831"/>
      <c r="AI25" s="810"/>
      <c r="AJ25" s="810"/>
    </row>
    <row r="26" spans="1:36" ht="189" customHeight="1">
      <c r="A26" s="1231"/>
      <c r="B26" s="1231"/>
      <c r="C26" s="1231"/>
      <c r="D26" s="1231"/>
      <c r="E26" s="1231"/>
      <c r="F26" s="1231"/>
      <c r="G26" s="885">
        <v>1</v>
      </c>
      <c r="H26" s="885"/>
      <c r="I26" s="1231"/>
      <c r="J26" s="1231"/>
      <c r="K26" s="893">
        <v>1</v>
      </c>
      <c r="L26" s="783" t="str">
        <f>mergeValue(A26) &amp;"."&amp; mergeValue(B26)&amp;"."&amp; mergeValue(C26)&amp;"."&amp; mergeValue(D26)&amp;"."&amp; mergeValue(E26)&amp;"."&amp; mergeValue(F26)&amp;"."&amp; mergeValue(G26)</f>
        <v>1.1.1.1.1.1.1</v>
      </c>
      <c r="M26" s="1070"/>
      <c r="N26" s="648"/>
      <c r="O26" s="765"/>
      <c r="P26" s="765"/>
      <c r="Q26" s="1095"/>
      <c r="R26" s="1226"/>
      <c r="S26" s="1227" t="s">
        <v>84</v>
      </c>
      <c r="T26" s="1226"/>
      <c r="U26" s="1227" t="s">
        <v>85</v>
      </c>
      <c r="V26" s="765"/>
      <c r="W26" s="1202" t="s">
        <v>655</v>
      </c>
      <c r="X26" s="810" t="str">
        <f>strCheckDate(O27:V27)</f>
        <v/>
      </c>
      <c r="Y26" s="831"/>
      <c r="Z26" s="831" t="str">
        <f t="shared" si="0"/>
        <v/>
      </c>
      <c r="AA26" s="831"/>
      <c r="AB26" s="831"/>
      <c r="AC26" s="831"/>
      <c r="AI26" s="810"/>
      <c r="AJ26" s="810"/>
    </row>
    <row r="27" spans="1:36" ht="11.25" hidden="1">
      <c r="A27" s="1231"/>
      <c r="B27" s="1231"/>
      <c r="C27" s="1231"/>
      <c r="D27" s="1231"/>
      <c r="E27" s="1231"/>
      <c r="F27" s="1231"/>
      <c r="G27" s="885"/>
      <c r="H27" s="885"/>
      <c r="I27" s="1231"/>
      <c r="J27" s="1231"/>
      <c r="K27" s="893"/>
      <c r="L27" s="802"/>
      <c r="M27" s="648"/>
      <c r="N27" s="648"/>
      <c r="O27" s="765"/>
      <c r="P27" s="765"/>
      <c r="Q27" s="771" t="str">
        <f>R26 &amp; "-" &amp; T26</f>
        <v>-</v>
      </c>
      <c r="R27" s="1226"/>
      <c r="S27" s="1227"/>
      <c r="T27" s="1226"/>
      <c r="U27" s="1227"/>
      <c r="V27" s="765"/>
      <c r="W27" s="1203"/>
      <c r="Y27" s="831"/>
      <c r="Z27" s="831" t="str">
        <f t="shared" si="0"/>
        <v/>
      </c>
      <c r="AA27" s="831"/>
      <c r="AB27" s="831"/>
      <c r="AC27" s="831"/>
      <c r="AI27" s="810"/>
      <c r="AJ27" s="810"/>
    </row>
    <row r="28" spans="1:36" ht="15" customHeight="1">
      <c r="A28" s="1231"/>
      <c r="B28" s="1231"/>
      <c r="C28" s="1231"/>
      <c r="D28" s="1231"/>
      <c r="E28" s="1231"/>
      <c r="F28" s="1231"/>
      <c r="G28" s="887"/>
      <c r="H28" s="885"/>
      <c r="I28" s="1231"/>
      <c r="J28" s="1231"/>
      <c r="K28" s="892"/>
      <c r="L28" s="690"/>
      <c r="M28" s="559" t="s">
        <v>25</v>
      </c>
      <c r="N28" s="767"/>
      <c r="O28" s="767"/>
      <c r="P28" s="767"/>
      <c r="Q28" s="767"/>
      <c r="R28" s="767"/>
      <c r="S28" s="767"/>
      <c r="T28" s="767"/>
      <c r="U28" s="767"/>
      <c r="V28" s="764"/>
      <c r="W28" s="1204"/>
      <c r="Y28" s="831"/>
      <c r="Z28" s="831" t="str">
        <f t="shared" si="0"/>
        <v>Добавить вид теплоносителя (параметры теплоносителя)</v>
      </c>
      <c r="AA28" s="831"/>
      <c r="AB28" s="831"/>
      <c r="AC28" s="831"/>
      <c r="AI28" s="810"/>
      <c r="AJ28" s="810"/>
    </row>
    <row r="29" spans="1:36" ht="15" customHeight="1">
      <c r="A29" s="1231"/>
      <c r="B29" s="1231"/>
      <c r="C29" s="1231"/>
      <c r="D29" s="1231"/>
      <c r="E29" s="1231"/>
      <c r="F29" s="887"/>
      <c r="G29" s="887"/>
      <c r="H29" s="885"/>
      <c r="I29" s="1231"/>
      <c r="J29" s="887"/>
      <c r="K29" s="892"/>
      <c r="L29" s="690"/>
      <c r="M29" s="558" t="s">
        <v>11</v>
      </c>
      <c r="N29" s="767"/>
      <c r="O29" s="767"/>
      <c r="P29" s="767"/>
      <c r="Q29" s="767"/>
      <c r="R29" s="767"/>
      <c r="S29" s="767"/>
      <c r="T29" s="767"/>
      <c r="U29" s="766"/>
      <c r="V29" s="767"/>
      <c r="W29" s="667"/>
      <c r="Y29" s="831"/>
      <c r="Z29" s="831" t="str">
        <f t="shared" si="0"/>
        <v>Добавить группу потребителей</v>
      </c>
      <c r="AA29" s="831"/>
      <c r="AB29" s="831"/>
      <c r="AC29" s="831"/>
      <c r="AI29" s="810"/>
      <c r="AJ29" s="810"/>
    </row>
    <row r="30" spans="1:36" ht="15" customHeight="1">
      <c r="A30" s="1231"/>
      <c r="B30" s="1231"/>
      <c r="C30" s="1231"/>
      <c r="D30" s="1231"/>
      <c r="E30" s="891"/>
      <c r="F30" s="887"/>
      <c r="G30" s="887"/>
      <c r="H30" s="887"/>
      <c r="I30" s="883"/>
      <c r="J30" s="880"/>
      <c r="K30" s="890"/>
      <c r="L30" s="690"/>
      <c r="M30" s="762" t="s">
        <v>12</v>
      </c>
      <c r="N30" s="767"/>
      <c r="O30" s="767"/>
      <c r="P30" s="767"/>
      <c r="Q30" s="767"/>
      <c r="R30" s="767"/>
      <c r="S30" s="767"/>
      <c r="T30" s="767"/>
      <c r="U30" s="766"/>
      <c r="V30" s="767"/>
      <c r="W30" s="667"/>
      <c r="Y30" s="831"/>
      <c r="Z30" s="831" t="str">
        <f t="shared" si="0"/>
        <v>Добавить схему подключения</v>
      </c>
      <c r="AA30" s="831"/>
      <c r="AB30" s="831"/>
      <c r="AC30" s="831"/>
      <c r="AI30" s="810"/>
      <c r="AJ30" s="810"/>
    </row>
    <row r="31" spans="1:36" ht="15" customHeight="1">
      <c r="A31" s="1231"/>
      <c r="B31" s="1231"/>
      <c r="C31" s="1231"/>
      <c r="D31" s="891"/>
      <c r="E31" s="891"/>
      <c r="F31" s="887"/>
      <c r="G31" s="887"/>
      <c r="H31" s="887"/>
      <c r="I31" s="883"/>
      <c r="J31" s="880"/>
      <c r="K31" s="890"/>
      <c r="L31" s="690"/>
      <c r="M31" s="761" t="s">
        <v>17</v>
      </c>
      <c r="N31" s="767"/>
      <c r="O31" s="767"/>
      <c r="P31" s="767"/>
      <c r="Q31" s="767"/>
      <c r="R31" s="767"/>
      <c r="S31" s="767"/>
      <c r="T31" s="767"/>
      <c r="U31" s="766"/>
      <c r="V31" s="767"/>
      <c r="W31" s="667"/>
      <c r="Y31" s="831"/>
      <c r="Z31" s="831" t="str">
        <f t="shared" si="0"/>
        <v>Добавить источник тепловой энергии</v>
      </c>
      <c r="AA31" s="831"/>
      <c r="AB31" s="831"/>
      <c r="AC31" s="831"/>
      <c r="AI31" s="810"/>
      <c r="AJ31" s="810"/>
    </row>
    <row r="32" spans="1:36" ht="15" customHeight="1">
      <c r="A32" s="1231"/>
      <c r="B32" s="1231"/>
      <c r="C32" s="891"/>
      <c r="D32" s="891"/>
      <c r="E32" s="891"/>
      <c r="F32" s="891"/>
      <c r="G32" s="896"/>
      <c r="H32" s="883"/>
      <c r="I32" s="894"/>
      <c r="J32" s="880"/>
      <c r="K32" s="895"/>
      <c r="L32" s="690"/>
      <c r="M32" s="760" t="s">
        <v>18</v>
      </c>
      <c r="N32" s="767"/>
      <c r="O32" s="767"/>
      <c r="P32" s="767"/>
      <c r="Q32" s="767"/>
      <c r="R32" s="767"/>
      <c r="S32" s="767"/>
      <c r="T32" s="767"/>
      <c r="U32" s="766"/>
      <c r="V32" s="767"/>
      <c r="W32" s="667"/>
      <c r="Y32" s="831"/>
      <c r="Z32" s="831" t="str">
        <f t="shared" si="0"/>
        <v>Добавить наименование системы теплоснабжения</v>
      </c>
      <c r="AA32" s="831"/>
      <c r="AB32" s="831"/>
      <c r="AC32" s="831"/>
      <c r="AI32" s="810"/>
      <c r="AJ32" s="810"/>
    </row>
    <row r="33" spans="1:36" ht="15" customHeight="1">
      <c r="A33" s="1231"/>
      <c r="B33" s="891"/>
      <c r="C33" s="891"/>
      <c r="D33" s="891"/>
      <c r="E33" s="891"/>
      <c r="F33" s="891"/>
      <c r="G33" s="896"/>
      <c r="H33" s="883"/>
      <c r="I33" s="883"/>
      <c r="J33" s="880"/>
      <c r="K33" s="890"/>
      <c r="L33" s="690"/>
      <c r="M33" s="735" t="s">
        <v>19</v>
      </c>
      <c r="N33" s="767"/>
      <c r="O33" s="767"/>
      <c r="P33" s="767"/>
      <c r="Q33" s="767"/>
      <c r="R33" s="767"/>
      <c r="S33" s="767"/>
      <c r="T33" s="767"/>
      <c r="U33" s="766"/>
      <c r="V33" s="767"/>
      <c r="W33" s="667"/>
      <c r="Y33" s="831"/>
      <c r="Z33" s="831" t="str">
        <f t="shared" si="0"/>
        <v>Добавить территорию действия тарифа</v>
      </c>
      <c r="AA33" s="831"/>
      <c r="AB33" s="831"/>
      <c r="AC33" s="831"/>
      <c r="AI33" s="810"/>
      <c r="AJ33" s="810"/>
    </row>
    <row r="34" spans="1:36" s="744" customFormat="1" ht="15" customHeight="1">
      <c r="A34" s="879"/>
      <c r="B34" s="879"/>
      <c r="C34" s="879"/>
      <c r="D34" s="879"/>
      <c r="E34" s="879"/>
      <c r="F34" s="879"/>
      <c r="G34" s="879"/>
      <c r="H34" s="879"/>
      <c r="I34" s="879"/>
      <c r="J34" s="879"/>
      <c r="K34" s="879"/>
      <c r="L34" s="494"/>
      <c r="M34" s="738" t="s">
        <v>309</v>
      </c>
      <c r="N34" s="767"/>
      <c r="O34" s="767"/>
      <c r="P34" s="767"/>
      <c r="Q34" s="767"/>
      <c r="R34" s="767"/>
      <c r="S34" s="767"/>
      <c r="T34" s="767"/>
      <c r="U34" s="766"/>
      <c r="V34" s="767"/>
      <c r="W34" s="667"/>
      <c r="X34" s="723"/>
      <c r="Y34" s="723"/>
      <c r="Z34" s="723"/>
      <c r="AA34" s="723"/>
      <c r="AB34" s="723"/>
      <c r="AC34" s="723"/>
      <c r="AD34" s="723"/>
      <c r="AE34" s="723"/>
      <c r="AF34" s="723"/>
      <c r="AG34" s="723"/>
      <c r="AH34" s="723"/>
    </row>
    <row r="35" spans="1:36" ht="11.25">
      <c r="A35" s="801"/>
      <c r="B35" s="801"/>
      <c r="C35" s="801"/>
      <c r="D35" s="801"/>
      <c r="E35" s="801"/>
      <c r="F35" s="801"/>
      <c r="G35" s="801"/>
      <c r="H35" s="801"/>
      <c r="I35" s="801"/>
      <c r="J35" s="801"/>
      <c r="K35" s="801"/>
      <c r="X35" s="801"/>
      <c r="Y35" s="801"/>
      <c r="Z35" s="801"/>
      <c r="AA35" s="801"/>
      <c r="AB35" s="801"/>
      <c r="AC35" s="801"/>
      <c r="AD35" s="801"/>
      <c r="AE35" s="801"/>
      <c r="AF35" s="801"/>
      <c r="AG35" s="801"/>
      <c r="AH35" s="801"/>
    </row>
    <row r="36" spans="1:36" ht="105.75" customHeight="1">
      <c r="L36" s="1">
        <v>1</v>
      </c>
      <c r="M36" s="1195" t="s">
        <v>632</v>
      </c>
      <c r="N36" s="1195"/>
      <c r="O36" s="1195"/>
      <c r="P36" s="1195"/>
      <c r="Q36" s="1195"/>
      <c r="R36" s="1195"/>
      <c r="S36" s="1195"/>
      <c r="T36" s="1195"/>
      <c r="U36" s="1195"/>
      <c r="V36" s="1195"/>
      <c r="W36" s="1195"/>
    </row>
  </sheetData>
  <sheetProtection algorithmName="SHA-512" hashValue="nX5M142CDNT7sdsu4IA5RPiU6xkoFSS12W+t5EcvfE03VAH3vH42IMJ5X9IupGGE/0lujpswQaW+QBBNAUfqUg==" saltValue="LZPnfwt6ernizEpsqztr6w==" spinCount="100000"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184</v>
      </c>
    </row>
    <row r="2" spans="1:20" ht="22.5">
      <c r="F2" s="1196" t="s">
        <v>491</v>
      </c>
      <c r="G2" s="1197"/>
      <c r="H2" s="1198"/>
      <c r="I2" s="642"/>
    </row>
    <row r="3" spans="1:20" ht="3" customHeight="1"/>
    <row r="4" spans="1:20" s="572" customFormat="1" ht="11.25">
      <c r="A4" s="592"/>
      <c r="B4" s="592"/>
      <c r="C4" s="592"/>
      <c r="D4" s="592"/>
      <c r="F4" s="1157" t="s">
        <v>454</v>
      </c>
      <c r="G4" s="1157"/>
      <c r="H4" s="1157"/>
      <c r="I4" s="1199"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199"/>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27.12.2022</v>
      </c>
      <c r="I7" s="583" t="s">
        <v>493</v>
      </c>
      <c r="J7" s="617"/>
      <c r="K7" s="592"/>
      <c r="L7" s="592"/>
      <c r="M7" s="592"/>
      <c r="N7" s="592"/>
      <c r="O7" s="592"/>
      <c r="P7" s="592"/>
      <c r="Q7" s="592"/>
      <c r="R7" s="592"/>
      <c r="S7" s="592"/>
      <c r="T7" s="592"/>
    </row>
    <row r="8" spans="1:20" s="572" customFormat="1" ht="45">
      <c r="A8" s="1200">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0"/>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0"/>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0"/>
      <c r="B11" s="1200">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200"/>
      <c r="B12" s="1200"/>
      <c r="C12" s="1200">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0"/>
      <c r="B13" s="1200"/>
      <c r="C13" s="1200"/>
      <c r="D13" s="625">
        <v>1</v>
      </c>
      <c r="F13" s="618" t="str">
        <f>"4."&amp;mergeValue(A13) &amp;"."&amp;mergeValue(B13)&amp;"."&amp;mergeValue(C13)&amp;"."&amp;mergeValue(D13)</f>
        <v>4.1.1.1.1</v>
      </c>
      <c r="G13" s="635" t="s">
        <v>498</v>
      </c>
      <c r="H13" s="606"/>
      <c r="I13" s="1201" t="s">
        <v>591</v>
      </c>
      <c r="J13" s="617"/>
      <c r="K13" s="592"/>
      <c r="L13" s="592"/>
      <c r="M13" s="592"/>
      <c r="N13" s="592"/>
      <c r="O13" s="592"/>
      <c r="P13" s="592"/>
      <c r="Q13" s="592"/>
      <c r="R13" s="592"/>
      <c r="S13" s="592"/>
      <c r="T13" s="592"/>
    </row>
    <row r="14" spans="1:20" s="572" customFormat="1" ht="18.75">
      <c r="A14" s="1200"/>
      <c r="B14" s="1200"/>
      <c r="C14" s="1200"/>
      <c r="D14" s="625"/>
      <c r="F14" s="621"/>
      <c r="G14" s="552" t="s">
        <v>4</v>
      </c>
      <c r="H14" s="626"/>
      <c r="I14" s="1201"/>
      <c r="J14" s="617"/>
      <c r="K14" s="592"/>
      <c r="L14" s="592"/>
      <c r="M14" s="592"/>
      <c r="N14" s="592"/>
      <c r="O14" s="592"/>
      <c r="P14" s="592"/>
      <c r="Q14" s="592"/>
      <c r="R14" s="592"/>
      <c r="S14" s="592"/>
      <c r="T14" s="592"/>
    </row>
    <row r="15" spans="1:20" s="572" customFormat="1" ht="18.75">
      <c r="A15" s="1200"/>
      <c r="B15" s="1200"/>
      <c r="C15" s="625"/>
      <c r="D15" s="625"/>
      <c r="F15" s="636"/>
      <c r="G15" s="579" t="s">
        <v>403</v>
      </c>
      <c r="H15" s="637"/>
      <c r="I15" s="638"/>
      <c r="J15" s="617"/>
      <c r="K15" s="592"/>
      <c r="L15" s="592"/>
      <c r="M15" s="592"/>
      <c r="N15" s="592"/>
      <c r="O15" s="592"/>
      <c r="P15" s="592"/>
      <c r="Q15" s="592"/>
      <c r="R15" s="592"/>
      <c r="S15" s="592"/>
      <c r="T15" s="592"/>
    </row>
    <row r="16" spans="1:20" s="572" customFormat="1" ht="18.75">
      <c r="A16" s="1200"/>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5" t="s">
        <v>593</v>
      </c>
      <c r="H19" s="1195"/>
      <c r="I19" s="596"/>
      <c r="J19" s="616"/>
      <c r="K19" s="616"/>
      <c r="L19" s="616"/>
      <c r="M19" s="616"/>
      <c r="N19" s="616"/>
      <c r="O19" s="616"/>
      <c r="P19" s="616"/>
      <c r="Q19" s="616"/>
      <c r="R19" s="616"/>
      <c r="S19" s="616"/>
      <c r="T19" s="616"/>
    </row>
  </sheetData>
  <sheetProtection algorithmName="SHA-512" hashValue="ftp6iXhdG+/u65iSsZLLuUygKgAIrcMauaLw0tK23kEm8/olmwxYin1nbSD+YoNefbJ7/UsR+KlMec26Ip3+zA==" saltValue="ylQXUoXmhpggEloL/TKHa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2"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15" width="23.7109375" style="478" customWidth="1"/>
    <col min="16" max="17" width="1.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3" width="10.5703125" style="502"/>
    <col min="34" max="256" width="10.5703125" style="478"/>
    <col min="257" max="264" width="0" style="478" hidden="1" customWidth="1"/>
    <col min="265" max="267" width="3.7109375" style="478" customWidth="1"/>
    <col min="268" max="268" width="12.7109375" style="478" customWidth="1"/>
    <col min="269" max="269" width="51.140625" style="478" customWidth="1"/>
    <col min="270" max="270" width="0" style="478" hidden="1" customWidth="1"/>
    <col min="271" max="271" width="18.7109375" style="478" customWidth="1"/>
    <col min="272"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51.140625" style="478" customWidth="1"/>
    <col min="526" max="526" width="0" style="478" hidden="1" customWidth="1"/>
    <col min="527" max="527" width="18.7109375" style="478" customWidth="1"/>
    <col min="528"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51.140625" style="478" customWidth="1"/>
    <col min="782" max="782" width="0" style="478" hidden="1" customWidth="1"/>
    <col min="783" max="783" width="18.7109375" style="478" customWidth="1"/>
    <col min="784"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51.140625" style="478" customWidth="1"/>
    <col min="1038" max="1038" width="0" style="478" hidden="1" customWidth="1"/>
    <col min="1039" max="1039" width="18.7109375" style="478" customWidth="1"/>
    <col min="1040"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51.140625" style="478" customWidth="1"/>
    <col min="1294" max="1294" width="0" style="478" hidden="1" customWidth="1"/>
    <col min="1295" max="1295" width="18.7109375" style="478" customWidth="1"/>
    <col min="1296"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51.140625" style="478" customWidth="1"/>
    <col min="1550" max="1550" width="0" style="478" hidden="1" customWidth="1"/>
    <col min="1551" max="1551" width="18.7109375" style="478" customWidth="1"/>
    <col min="1552"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51.140625" style="478" customWidth="1"/>
    <col min="1806" max="1806" width="0" style="478" hidden="1" customWidth="1"/>
    <col min="1807" max="1807" width="18.7109375" style="478" customWidth="1"/>
    <col min="1808"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51.140625" style="478" customWidth="1"/>
    <col min="2062" max="2062" width="0" style="478" hidden="1" customWidth="1"/>
    <col min="2063" max="2063" width="18.7109375" style="478" customWidth="1"/>
    <col min="2064"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51.140625" style="478" customWidth="1"/>
    <col min="2318" max="2318" width="0" style="478" hidden="1" customWidth="1"/>
    <col min="2319" max="2319" width="18.7109375" style="478" customWidth="1"/>
    <col min="2320"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51.140625" style="478" customWidth="1"/>
    <col min="2574" max="2574" width="0" style="478" hidden="1" customWidth="1"/>
    <col min="2575" max="2575" width="18.7109375" style="478" customWidth="1"/>
    <col min="2576"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51.140625" style="478" customWidth="1"/>
    <col min="2830" max="2830" width="0" style="478" hidden="1" customWidth="1"/>
    <col min="2831" max="2831" width="18.7109375" style="478" customWidth="1"/>
    <col min="2832"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51.140625" style="478" customWidth="1"/>
    <col min="3086" max="3086" width="0" style="478" hidden="1" customWidth="1"/>
    <col min="3087" max="3087" width="18.7109375" style="478" customWidth="1"/>
    <col min="3088"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51.140625" style="478" customWidth="1"/>
    <col min="3342" max="3342" width="0" style="478" hidden="1" customWidth="1"/>
    <col min="3343" max="3343" width="18.7109375" style="478" customWidth="1"/>
    <col min="3344"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51.140625" style="478" customWidth="1"/>
    <col min="3598" max="3598" width="0" style="478" hidden="1" customWidth="1"/>
    <col min="3599" max="3599" width="18.7109375" style="478" customWidth="1"/>
    <col min="3600"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51.140625" style="478" customWidth="1"/>
    <col min="3854" max="3854" width="0" style="478" hidden="1" customWidth="1"/>
    <col min="3855" max="3855" width="18.7109375" style="478" customWidth="1"/>
    <col min="3856"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51.140625" style="478" customWidth="1"/>
    <col min="4110" max="4110" width="0" style="478" hidden="1" customWidth="1"/>
    <col min="4111" max="4111" width="18.7109375" style="478" customWidth="1"/>
    <col min="4112"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51.140625" style="478" customWidth="1"/>
    <col min="4366" max="4366" width="0" style="478" hidden="1" customWidth="1"/>
    <col min="4367" max="4367" width="18.7109375" style="478" customWidth="1"/>
    <col min="4368"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51.140625" style="478" customWidth="1"/>
    <col min="4622" max="4622" width="0" style="478" hidden="1" customWidth="1"/>
    <col min="4623" max="4623" width="18.7109375" style="478" customWidth="1"/>
    <col min="4624"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51.140625" style="478" customWidth="1"/>
    <col min="4878" max="4878" width="0" style="478" hidden="1" customWidth="1"/>
    <col min="4879" max="4879" width="18.7109375" style="478" customWidth="1"/>
    <col min="4880"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51.140625" style="478" customWidth="1"/>
    <col min="5134" max="5134" width="0" style="478" hidden="1" customWidth="1"/>
    <col min="5135" max="5135" width="18.7109375" style="478" customWidth="1"/>
    <col min="5136"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51.140625" style="478" customWidth="1"/>
    <col min="5390" max="5390" width="0" style="478" hidden="1" customWidth="1"/>
    <col min="5391" max="5391" width="18.7109375" style="478" customWidth="1"/>
    <col min="5392"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51.140625" style="478" customWidth="1"/>
    <col min="5646" max="5646" width="0" style="478" hidden="1" customWidth="1"/>
    <col min="5647" max="5647" width="18.7109375" style="478" customWidth="1"/>
    <col min="5648"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51.140625" style="478" customWidth="1"/>
    <col min="5902" max="5902" width="0" style="478" hidden="1" customWidth="1"/>
    <col min="5903" max="5903" width="18.7109375" style="478" customWidth="1"/>
    <col min="5904"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51.140625" style="478" customWidth="1"/>
    <col min="6158" max="6158" width="0" style="478" hidden="1" customWidth="1"/>
    <col min="6159" max="6159" width="18.7109375" style="478" customWidth="1"/>
    <col min="6160"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51.140625" style="478" customWidth="1"/>
    <col min="6414" max="6414" width="0" style="478" hidden="1" customWidth="1"/>
    <col min="6415" max="6415" width="18.7109375" style="478" customWidth="1"/>
    <col min="6416"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51.140625" style="478" customWidth="1"/>
    <col min="6670" max="6670" width="0" style="478" hidden="1" customWidth="1"/>
    <col min="6671" max="6671" width="18.7109375" style="478" customWidth="1"/>
    <col min="6672"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51.140625" style="478" customWidth="1"/>
    <col min="6926" max="6926" width="0" style="478" hidden="1" customWidth="1"/>
    <col min="6927" max="6927" width="18.7109375" style="478" customWidth="1"/>
    <col min="6928"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51.140625" style="478" customWidth="1"/>
    <col min="7182" max="7182" width="0" style="478" hidden="1" customWidth="1"/>
    <col min="7183" max="7183" width="18.7109375" style="478" customWidth="1"/>
    <col min="7184"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51.140625" style="478" customWidth="1"/>
    <col min="7438" max="7438" width="0" style="478" hidden="1" customWidth="1"/>
    <col min="7439" max="7439" width="18.7109375" style="478" customWidth="1"/>
    <col min="7440"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51.140625" style="478" customWidth="1"/>
    <col min="7694" max="7694" width="0" style="478" hidden="1" customWidth="1"/>
    <col min="7695" max="7695" width="18.7109375" style="478" customWidth="1"/>
    <col min="7696"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51.140625" style="478" customWidth="1"/>
    <col min="7950" max="7950" width="0" style="478" hidden="1" customWidth="1"/>
    <col min="7951" max="7951" width="18.7109375" style="478" customWidth="1"/>
    <col min="7952"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51.140625" style="478" customWidth="1"/>
    <col min="8206" max="8206" width="0" style="478" hidden="1" customWidth="1"/>
    <col min="8207" max="8207" width="18.7109375" style="478" customWidth="1"/>
    <col min="8208"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51.140625" style="478" customWidth="1"/>
    <col min="8462" max="8462" width="0" style="478" hidden="1" customWidth="1"/>
    <col min="8463" max="8463" width="18.7109375" style="478" customWidth="1"/>
    <col min="8464"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51.140625" style="478" customWidth="1"/>
    <col min="8718" max="8718" width="0" style="478" hidden="1" customWidth="1"/>
    <col min="8719" max="8719" width="18.7109375" style="478" customWidth="1"/>
    <col min="8720"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51.140625" style="478" customWidth="1"/>
    <col min="8974" max="8974" width="0" style="478" hidden="1" customWidth="1"/>
    <col min="8975" max="8975" width="18.7109375" style="478" customWidth="1"/>
    <col min="8976"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51.140625" style="478" customWidth="1"/>
    <col min="9230" max="9230" width="0" style="478" hidden="1" customWidth="1"/>
    <col min="9231" max="9231" width="18.7109375" style="478" customWidth="1"/>
    <col min="9232"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51.140625" style="478" customWidth="1"/>
    <col min="9486" max="9486" width="0" style="478" hidden="1" customWidth="1"/>
    <col min="9487" max="9487" width="18.7109375" style="478" customWidth="1"/>
    <col min="9488"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51.140625" style="478" customWidth="1"/>
    <col min="9742" max="9742" width="0" style="478" hidden="1" customWidth="1"/>
    <col min="9743" max="9743" width="18.7109375" style="478" customWidth="1"/>
    <col min="9744"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51.140625" style="478" customWidth="1"/>
    <col min="9998" max="9998" width="0" style="478" hidden="1" customWidth="1"/>
    <col min="9999" max="9999" width="18.7109375" style="478" customWidth="1"/>
    <col min="10000"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51.140625" style="478" customWidth="1"/>
    <col min="10254" max="10254" width="0" style="478" hidden="1" customWidth="1"/>
    <col min="10255" max="10255" width="18.7109375" style="478" customWidth="1"/>
    <col min="10256"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51.140625" style="478" customWidth="1"/>
    <col min="10510" max="10510" width="0" style="478" hidden="1" customWidth="1"/>
    <col min="10511" max="10511" width="18.7109375" style="478" customWidth="1"/>
    <col min="10512"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51.140625" style="478" customWidth="1"/>
    <col min="10766" max="10766" width="0" style="478" hidden="1" customWidth="1"/>
    <col min="10767" max="10767" width="18.7109375" style="478" customWidth="1"/>
    <col min="10768"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51.140625" style="478" customWidth="1"/>
    <col min="11022" max="11022" width="0" style="478" hidden="1" customWidth="1"/>
    <col min="11023" max="11023" width="18.7109375" style="478" customWidth="1"/>
    <col min="11024"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51.140625" style="478" customWidth="1"/>
    <col min="11278" max="11278" width="0" style="478" hidden="1" customWidth="1"/>
    <col min="11279" max="11279" width="18.7109375" style="478" customWidth="1"/>
    <col min="11280"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51.140625" style="478" customWidth="1"/>
    <col min="11534" max="11534" width="0" style="478" hidden="1" customWidth="1"/>
    <col min="11535" max="11535" width="18.7109375" style="478" customWidth="1"/>
    <col min="11536"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51.140625" style="478" customWidth="1"/>
    <col min="11790" max="11790" width="0" style="478" hidden="1" customWidth="1"/>
    <col min="11791" max="11791" width="18.7109375" style="478" customWidth="1"/>
    <col min="11792"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51.140625" style="478" customWidth="1"/>
    <col min="12046" max="12046" width="0" style="478" hidden="1" customWidth="1"/>
    <col min="12047" max="12047" width="18.7109375" style="478" customWidth="1"/>
    <col min="12048"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51.140625" style="478" customWidth="1"/>
    <col min="12302" max="12302" width="0" style="478" hidden="1" customWidth="1"/>
    <col min="12303" max="12303" width="18.7109375" style="478" customWidth="1"/>
    <col min="12304"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51.140625" style="478" customWidth="1"/>
    <col min="12558" max="12558" width="0" style="478" hidden="1" customWidth="1"/>
    <col min="12559" max="12559" width="18.7109375" style="478" customWidth="1"/>
    <col min="12560"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51.140625" style="478" customWidth="1"/>
    <col min="12814" max="12814" width="0" style="478" hidden="1" customWidth="1"/>
    <col min="12815" max="12815" width="18.7109375" style="478" customWidth="1"/>
    <col min="12816"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51.140625" style="478" customWidth="1"/>
    <col min="13070" max="13070" width="0" style="478" hidden="1" customWidth="1"/>
    <col min="13071" max="13071" width="18.7109375" style="478" customWidth="1"/>
    <col min="13072"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51.140625" style="478" customWidth="1"/>
    <col min="13326" max="13326" width="0" style="478" hidden="1" customWidth="1"/>
    <col min="13327" max="13327" width="18.7109375" style="478" customWidth="1"/>
    <col min="13328"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51.140625" style="478" customWidth="1"/>
    <col min="13582" max="13582" width="0" style="478" hidden="1" customWidth="1"/>
    <col min="13583" max="13583" width="18.7109375" style="478" customWidth="1"/>
    <col min="13584"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51.140625" style="478" customWidth="1"/>
    <col min="13838" max="13838" width="0" style="478" hidden="1" customWidth="1"/>
    <col min="13839" max="13839" width="18.7109375" style="478" customWidth="1"/>
    <col min="13840"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51.140625" style="478" customWidth="1"/>
    <col min="14094" max="14094" width="0" style="478" hidden="1" customWidth="1"/>
    <col min="14095" max="14095" width="18.7109375" style="478" customWidth="1"/>
    <col min="14096"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51.140625" style="478" customWidth="1"/>
    <col min="14350" max="14350" width="0" style="478" hidden="1" customWidth="1"/>
    <col min="14351" max="14351" width="18.7109375" style="478" customWidth="1"/>
    <col min="14352"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51.140625" style="478" customWidth="1"/>
    <col min="14606" max="14606" width="0" style="478" hidden="1" customWidth="1"/>
    <col min="14607" max="14607" width="18.7109375" style="478" customWidth="1"/>
    <col min="14608"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51.140625" style="478" customWidth="1"/>
    <col min="14862" max="14862" width="0" style="478" hidden="1" customWidth="1"/>
    <col min="14863" max="14863" width="18.7109375" style="478" customWidth="1"/>
    <col min="14864"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51.140625" style="478" customWidth="1"/>
    <col min="15118" max="15118" width="0" style="478" hidden="1" customWidth="1"/>
    <col min="15119" max="15119" width="18.7109375" style="478" customWidth="1"/>
    <col min="15120"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51.140625" style="478" customWidth="1"/>
    <col min="15374" max="15374" width="0" style="478" hidden="1" customWidth="1"/>
    <col min="15375" max="15375" width="18.7109375" style="478" customWidth="1"/>
    <col min="15376"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51.140625" style="478" customWidth="1"/>
    <col min="15630" max="15630" width="0" style="478" hidden="1" customWidth="1"/>
    <col min="15631" max="15631" width="18.7109375" style="478" customWidth="1"/>
    <col min="15632"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51.140625" style="478" customWidth="1"/>
    <col min="15886" max="15886" width="0" style="478" hidden="1" customWidth="1"/>
    <col min="15887" max="15887" width="18.7109375" style="478" customWidth="1"/>
    <col min="15888"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51.140625" style="478" customWidth="1"/>
    <col min="16142" max="16142" width="0" style="478" hidden="1" customWidth="1"/>
    <col min="16143" max="16143" width="18.7109375" style="478" customWidth="1"/>
    <col min="16144"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79"/>
    </row>
    <row r="5" spans="1:33" ht="22.5" customHeight="1">
      <c r="J5" s="483"/>
      <c r="K5" s="483"/>
      <c r="L5" s="1228" t="s">
        <v>631</v>
      </c>
      <c r="M5" s="1228"/>
      <c r="N5" s="1228"/>
      <c r="O5" s="1228"/>
      <c r="P5" s="1228"/>
      <c r="Q5" s="1228"/>
      <c r="R5" s="1228"/>
      <c r="S5" s="1228"/>
      <c r="T5" s="1228"/>
      <c r="U5" s="499"/>
    </row>
    <row r="6" spans="1:33" ht="3" customHeight="1">
      <c r="J6" s="483"/>
      <c r="K6" s="483"/>
      <c r="L6" s="479"/>
      <c r="M6" s="479"/>
      <c r="N6" s="479"/>
      <c r="O6" s="482"/>
      <c r="P6" s="482"/>
      <c r="Q6" s="482"/>
      <c r="R6" s="482"/>
      <c r="S6" s="482"/>
      <c r="T6" s="482"/>
      <c r="U6" s="479"/>
    </row>
    <row r="7" spans="1:33" s="493" customFormat="1" ht="22.5">
      <c r="A7" s="513"/>
      <c r="B7" s="513"/>
      <c r="C7" s="513"/>
      <c r="D7" s="513"/>
      <c r="E7" s="513"/>
      <c r="F7" s="513"/>
      <c r="G7" s="513"/>
      <c r="H7" s="513"/>
      <c r="L7" s="501"/>
      <c r="M7" s="619" t="s">
        <v>502</v>
      </c>
      <c r="N7" s="668"/>
      <c r="O7" s="1205" t="str">
        <f>IF(NameOrPr_ch="",IF(NameOrPr="","",NameOrPr),NameOrPr_ch)</f>
        <v>Министерство тарифного регулирования и энергетики Челябинской области</v>
      </c>
      <c r="P7" s="1205"/>
      <c r="Q7" s="1205"/>
      <c r="R7" s="1205"/>
      <c r="S7" s="1205"/>
      <c r="T7" s="1205"/>
      <c r="U7" s="584"/>
      <c r="V7" s="584"/>
      <c r="W7" s="521"/>
      <c r="X7" s="507"/>
      <c r="Y7" s="507"/>
      <c r="Z7" s="507"/>
      <c r="AA7" s="507"/>
      <c r="AB7" s="507"/>
      <c r="AC7" s="507"/>
      <c r="AD7" s="507"/>
      <c r="AE7" s="507"/>
      <c r="AF7" s="507"/>
      <c r="AG7" s="507"/>
    </row>
    <row r="8" spans="1:33" s="493" customFormat="1" ht="18.75">
      <c r="A8" s="513"/>
      <c r="B8" s="513"/>
      <c r="C8" s="513"/>
      <c r="D8" s="513"/>
      <c r="E8" s="513"/>
      <c r="F8" s="513"/>
      <c r="G8" s="513"/>
      <c r="H8" s="513"/>
      <c r="L8" s="501"/>
      <c r="M8" s="619" t="s">
        <v>596</v>
      </c>
      <c r="N8" s="668"/>
      <c r="O8" s="1205" t="str">
        <f>IF(datePr_ch="",IF(datePr="","",datePr),datePr_ch)</f>
        <v>08.12.2022</v>
      </c>
      <c r="P8" s="1205"/>
      <c r="Q8" s="1205"/>
      <c r="R8" s="1205"/>
      <c r="S8" s="1205"/>
      <c r="T8" s="1205"/>
      <c r="U8" s="584"/>
      <c r="V8" s="584"/>
      <c r="W8" s="521"/>
      <c r="X8" s="507"/>
      <c r="Y8" s="507"/>
      <c r="Z8" s="507"/>
      <c r="AA8" s="507"/>
      <c r="AB8" s="507"/>
      <c r="AC8" s="507"/>
      <c r="AD8" s="507"/>
      <c r="AE8" s="507"/>
      <c r="AF8" s="507"/>
      <c r="AG8" s="507"/>
    </row>
    <row r="9" spans="1:33" s="493" customFormat="1" ht="18.75">
      <c r="A9" s="513"/>
      <c r="B9" s="513"/>
      <c r="C9" s="513"/>
      <c r="D9" s="513"/>
      <c r="E9" s="513"/>
      <c r="F9" s="513"/>
      <c r="G9" s="513"/>
      <c r="H9" s="513"/>
      <c r="L9" s="152"/>
      <c r="M9" s="619" t="s">
        <v>595</v>
      </c>
      <c r="N9" s="668"/>
      <c r="O9" s="1205" t="str">
        <f>IF(numberPr_ch="",IF(numberPr="","",numberPr),numberPr_ch)</f>
        <v>106/2</v>
      </c>
      <c r="P9" s="1205"/>
      <c r="Q9" s="1205"/>
      <c r="R9" s="1205"/>
      <c r="S9" s="1205"/>
      <c r="T9" s="1205"/>
      <c r="U9" s="584"/>
      <c r="V9" s="584"/>
      <c r="W9" s="521"/>
      <c r="X9" s="507"/>
      <c r="Y9" s="507"/>
      <c r="Z9" s="507"/>
      <c r="AA9" s="507"/>
      <c r="AB9" s="507"/>
      <c r="AC9" s="507"/>
      <c r="AD9" s="507"/>
      <c r="AE9" s="507"/>
      <c r="AF9" s="507"/>
      <c r="AG9" s="507"/>
    </row>
    <row r="10" spans="1:33" s="493" customFormat="1" ht="18.75">
      <c r="A10" s="513"/>
      <c r="B10" s="513"/>
      <c r="C10" s="513"/>
      <c r="D10" s="513"/>
      <c r="E10" s="513"/>
      <c r="F10" s="513"/>
      <c r="G10" s="513"/>
      <c r="H10" s="513"/>
      <c r="L10" s="152"/>
      <c r="M10" s="619" t="s">
        <v>501</v>
      </c>
      <c r="N10" s="668"/>
      <c r="O10" s="1205" t="str">
        <f>IF(IstPub_ch="",IF(IstPub="","",IstPub),IstPub_ch)</f>
        <v xml:space="preserve">Официальный сайт Министерства тарифного регулирования и энергетики </v>
      </c>
      <c r="P10" s="1205"/>
      <c r="Q10" s="1205"/>
      <c r="R10" s="1205"/>
      <c r="S10" s="1205"/>
      <c r="T10" s="1205"/>
      <c r="U10" s="584"/>
      <c r="V10" s="584"/>
      <c r="W10" s="521"/>
      <c r="X10" s="507"/>
      <c r="Y10" s="507"/>
      <c r="Z10" s="507"/>
      <c r="AA10" s="507"/>
      <c r="AB10" s="507"/>
      <c r="AC10" s="507"/>
      <c r="AD10" s="507"/>
      <c r="AE10" s="507"/>
      <c r="AF10" s="507"/>
      <c r="AG10" s="507"/>
    </row>
    <row r="11" spans="1:33" s="493" customFormat="1" ht="11.25" hidden="1">
      <c r="A11" s="513"/>
      <c r="B11" s="513"/>
      <c r="C11" s="513"/>
      <c r="D11" s="513"/>
      <c r="E11" s="513"/>
      <c r="F11" s="513"/>
      <c r="G11" s="513"/>
      <c r="H11" s="513"/>
      <c r="L11" s="152"/>
      <c r="M11" s="152"/>
      <c r="N11" s="490"/>
      <c r="O11" s="500"/>
      <c r="P11" s="500"/>
      <c r="Q11" s="500"/>
      <c r="R11" s="500"/>
      <c r="S11" s="500"/>
      <c r="T11" s="500"/>
      <c r="U11" s="505" t="s">
        <v>373</v>
      </c>
      <c r="X11" s="507"/>
      <c r="Y11" s="507"/>
      <c r="Z11" s="507"/>
      <c r="AA11" s="507"/>
      <c r="AB11" s="507"/>
      <c r="AC11" s="507"/>
      <c r="AD11" s="507"/>
      <c r="AE11" s="507"/>
      <c r="AF11" s="507"/>
      <c r="AG11" s="507"/>
    </row>
    <row r="12" spans="1:33" ht="15" customHeight="1">
      <c r="H12" s="512" t="s">
        <v>93</v>
      </c>
      <c r="J12" s="483"/>
      <c r="K12" s="483"/>
      <c r="L12" s="479"/>
      <c r="M12" s="479"/>
      <c r="N12" s="479"/>
      <c r="O12" s="1245"/>
      <c r="P12" s="1245"/>
      <c r="Q12" s="1245"/>
      <c r="R12" s="1245"/>
      <c r="S12" s="1245"/>
      <c r="T12" s="1245"/>
      <c r="U12" s="1245"/>
    </row>
    <row r="13" spans="1:33">
      <c r="J13" s="483"/>
      <c r="K13" s="483"/>
      <c r="L13" s="1157" t="s">
        <v>454</v>
      </c>
      <c r="M13" s="1157"/>
      <c r="N13" s="1157"/>
      <c r="O13" s="1157"/>
      <c r="P13" s="1157"/>
      <c r="Q13" s="1157"/>
      <c r="R13" s="1157"/>
      <c r="S13" s="1157"/>
      <c r="T13" s="1157"/>
      <c r="U13" s="1157"/>
      <c r="V13" s="1157"/>
      <c r="W13" s="1157" t="s">
        <v>455</v>
      </c>
    </row>
    <row r="14" spans="1:33" ht="14.25" customHeight="1">
      <c r="J14" s="483"/>
      <c r="K14" s="483"/>
      <c r="L14" s="1212" t="s">
        <v>92</v>
      </c>
      <c r="M14" s="1212" t="s">
        <v>639</v>
      </c>
      <c r="N14" s="476"/>
      <c r="O14" s="1213" t="s">
        <v>641</v>
      </c>
      <c r="P14" s="1214"/>
      <c r="Q14" s="1214"/>
      <c r="R14" s="1214"/>
      <c r="S14" s="1214"/>
      <c r="T14" s="1215"/>
      <c r="U14" s="1223" t="s">
        <v>341</v>
      </c>
      <c r="V14" s="1244" t="s">
        <v>275</v>
      </c>
      <c r="W14" s="1157"/>
    </row>
    <row r="15" spans="1:33" ht="14.25" customHeight="1">
      <c r="J15" s="483"/>
      <c r="K15" s="483"/>
      <c r="L15" s="1212"/>
      <c r="M15" s="1212"/>
      <c r="N15" s="475"/>
      <c r="O15" s="1218" t="s">
        <v>640</v>
      </c>
      <c r="P15" s="657"/>
      <c r="Q15" s="657"/>
      <c r="R15" s="1221" t="s">
        <v>654</v>
      </c>
      <c r="S15" s="1221"/>
      <c r="T15" s="1222"/>
      <c r="U15" s="1224"/>
      <c r="V15" s="1244"/>
      <c r="W15" s="1157"/>
    </row>
    <row r="16" spans="1:33" ht="30.75" customHeight="1">
      <c r="J16" s="483"/>
      <c r="K16" s="483"/>
      <c r="L16" s="1212"/>
      <c r="M16" s="1212"/>
      <c r="N16" s="474"/>
      <c r="O16" s="1219"/>
      <c r="P16" s="655"/>
      <c r="Q16" s="656"/>
      <c r="R16" s="538" t="s">
        <v>274</v>
      </c>
      <c r="S16" s="1207" t="s">
        <v>273</v>
      </c>
      <c r="T16" s="1208"/>
      <c r="U16" s="1225"/>
      <c r="V16" s="1244"/>
      <c r="W16" s="1157"/>
    </row>
    <row r="17" spans="1:33">
      <c r="J17" s="483"/>
      <c r="K17" s="491">
        <v>1</v>
      </c>
      <c r="L17" s="639" t="s">
        <v>93</v>
      </c>
      <c r="M17" s="639" t="s">
        <v>49</v>
      </c>
      <c r="N17" s="511" t="s">
        <v>49</v>
      </c>
      <c r="O17" s="640">
        <f ca="1">OFFSET(O17,0,-1)+1</f>
        <v>3</v>
      </c>
      <c r="P17" s="641">
        <f ca="1">OFFSET(P17,0,-1)</f>
        <v>3</v>
      </c>
      <c r="Q17" s="641">
        <f ca="1">OFFSET(Q17,0,-1)</f>
        <v>3</v>
      </c>
      <c r="R17" s="640">
        <f ca="1">OFFSET(R17,0,-1)+1</f>
        <v>4</v>
      </c>
      <c r="S17" s="1242">
        <f ca="1">OFFSET(S17,0,-1)+1</f>
        <v>5</v>
      </c>
      <c r="T17" s="1242"/>
      <c r="U17" s="640">
        <f ca="1">OFFSET(U17,0,-2)+1</f>
        <v>6</v>
      </c>
      <c r="V17" s="641">
        <f ca="1">OFFSET(V17,0,-1)</f>
        <v>6</v>
      </c>
      <c r="W17" s="640">
        <f ca="1">OFFSET(W17,0,-1)+1</f>
        <v>7</v>
      </c>
    </row>
    <row r="18" spans="1:33" ht="22.5">
      <c r="A18" s="1231">
        <v>1</v>
      </c>
      <c r="B18" s="903"/>
      <c r="C18" s="903"/>
      <c r="D18" s="903"/>
      <c r="E18" s="904"/>
      <c r="F18" s="905"/>
      <c r="G18" s="905"/>
      <c r="H18" s="905"/>
      <c r="I18" s="906"/>
      <c r="J18" s="901"/>
      <c r="K18" s="908"/>
      <c r="L18" s="595">
        <f>mergeValue(A18)</f>
        <v>1</v>
      </c>
      <c r="M18" s="643" t="s">
        <v>20</v>
      </c>
      <c r="N18" s="582"/>
      <c r="O18" s="1243"/>
      <c r="P18" s="1243"/>
      <c r="Q18" s="1243"/>
      <c r="R18" s="1243"/>
      <c r="S18" s="1243"/>
      <c r="T18" s="1243"/>
      <c r="U18" s="1243"/>
      <c r="V18" s="1243"/>
      <c r="W18" s="632" t="s">
        <v>476</v>
      </c>
    </row>
    <row r="19" spans="1:33" ht="22.5">
      <c r="A19" s="1231"/>
      <c r="B19" s="1231">
        <v>1</v>
      </c>
      <c r="C19" s="903"/>
      <c r="D19" s="903"/>
      <c r="E19" s="905"/>
      <c r="F19" s="905"/>
      <c r="G19" s="905"/>
      <c r="H19" s="905"/>
      <c r="I19" s="900"/>
      <c r="J19" s="899"/>
      <c r="K19" s="902"/>
      <c r="L19" s="595" t="str">
        <f>mergeValue(A19) &amp;"."&amp; mergeValue(B19)</f>
        <v>1.1</v>
      </c>
      <c r="M19" s="548" t="s">
        <v>16</v>
      </c>
      <c r="N19" s="582"/>
      <c r="O19" s="1243"/>
      <c r="P19" s="1243"/>
      <c r="Q19" s="1243"/>
      <c r="R19" s="1243"/>
      <c r="S19" s="1243"/>
      <c r="T19" s="1243"/>
      <c r="U19" s="1243"/>
      <c r="V19" s="1243"/>
      <c r="W19" s="632" t="s">
        <v>477</v>
      </c>
    </row>
    <row r="20" spans="1:33" ht="22.5">
      <c r="A20" s="1231"/>
      <c r="B20" s="1231"/>
      <c r="C20" s="1231">
        <v>1</v>
      </c>
      <c r="D20" s="903"/>
      <c r="E20" s="905"/>
      <c r="F20" s="905"/>
      <c r="G20" s="905"/>
      <c r="H20" s="905"/>
      <c r="I20" s="907"/>
      <c r="J20" s="899"/>
      <c r="K20" s="902"/>
      <c r="L20" s="595" t="str">
        <f>mergeValue(A20) &amp;"."&amp; mergeValue(B20)&amp;"."&amp; mergeValue(C20)</f>
        <v>1.1.1</v>
      </c>
      <c r="M20" s="549" t="s">
        <v>7</v>
      </c>
      <c r="N20" s="582"/>
      <c r="O20" s="1243"/>
      <c r="P20" s="1243"/>
      <c r="Q20" s="1243"/>
      <c r="R20" s="1243"/>
      <c r="S20" s="1243"/>
      <c r="T20" s="1243"/>
      <c r="U20" s="1243"/>
      <c r="V20" s="1243"/>
      <c r="W20" s="632" t="s">
        <v>633</v>
      </c>
    </row>
    <row r="21" spans="1:33" ht="22.5">
      <c r="A21" s="1231"/>
      <c r="B21" s="1231"/>
      <c r="C21" s="1231"/>
      <c r="D21" s="1231">
        <v>1</v>
      </c>
      <c r="E21" s="905"/>
      <c r="F21" s="905"/>
      <c r="G21" s="905"/>
      <c r="H21" s="905"/>
      <c r="I21" s="907"/>
      <c r="J21" s="899"/>
      <c r="K21" s="902"/>
      <c r="L21" s="595" t="str">
        <f>mergeValue(A21) &amp;"."&amp; mergeValue(B21)&amp;"."&amp; mergeValue(C21)&amp;"."&amp; mergeValue(D21)</f>
        <v>1.1.1.1</v>
      </c>
      <c r="M21" s="550" t="s">
        <v>22</v>
      </c>
      <c r="N21" s="582"/>
      <c r="O21" s="1243"/>
      <c r="P21" s="1243"/>
      <c r="Q21" s="1243"/>
      <c r="R21" s="1243"/>
      <c r="S21" s="1243"/>
      <c r="T21" s="1243"/>
      <c r="U21" s="1243"/>
      <c r="V21" s="1243"/>
      <c r="W21" s="632" t="s">
        <v>634</v>
      </c>
    </row>
    <row r="22" spans="1:33" ht="101.25">
      <c r="A22" s="1231"/>
      <c r="B22" s="1231"/>
      <c r="C22" s="1231"/>
      <c r="D22" s="1231"/>
      <c r="E22" s="1231">
        <v>1</v>
      </c>
      <c r="F22" s="905"/>
      <c r="G22" s="905"/>
      <c r="H22" s="903">
        <v>1</v>
      </c>
      <c r="I22" s="1231">
        <v>1</v>
      </c>
      <c r="J22" s="905"/>
      <c r="K22" s="910"/>
      <c r="L22" s="595" t="str">
        <f>mergeValue(A22) &amp;"."&amp; mergeValue(B22)&amp;"."&amp; mergeValue(C22)&amp;"."&amp; mergeValue(D22)&amp;"."&amp; mergeValue(E22)</f>
        <v>1.1.1.1.1</v>
      </c>
      <c r="M22" s="556" t="s">
        <v>9</v>
      </c>
      <c r="N22" s="583"/>
      <c r="O22" s="1233"/>
      <c r="P22" s="1233"/>
      <c r="Q22" s="1233"/>
      <c r="R22" s="1233"/>
      <c r="S22" s="1233"/>
      <c r="T22" s="1233"/>
      <c r="U22" s="1233"/>
      <c r="V22" s="1233"/>
      <c r="W22" s="632" t="s">
        <v>638</v>
      </c>
    </row>
    <row r="23" spans="1:33" ht="90">
      <c r="A23" s="1231"/>
      <c r="B23" s="1231"/>
      <c r="C23" s="1231"/>
      <c r="D23" s="1231"/>
      <c r="E23" s="1231"/>
      <c r="F23" s="1231">
        <v>1</v>
      </c>
      <c r="G23" s="903"/>
      <c r="H23" s="903"/>
      <c r="I23" s="1231"/>
      <c r="J23" s="1231">
        <v>1</v>
      </c>
      <c r="K23" s="911"/>
      <c r="L23" s="595" t="str">
        <f>mergeValue(A23) &amp;"."&amp; mergeValue(B23)&amp;"."&amp; mergeValue(C23)&amp;"."&amp; mergeValue(D23)&amp;"."&amp; mergeValue(E23)&amp;"."&amp; mergeValue(F23)</f>
        <v>1.1.1.1.1.1</v>
      </c>
      <c r="M23" s="557" t="s">
        <v>10</v>
      </c>
      <c r="N23" s="583"/>
      <c r="O23" s="1234"/>
      <c r="P23" s="1235"/>
      <c r="Q23" s="1235"/>
      <c r="R23" s="1235"/>
      <c r="S23" s="1235"/>
      <c r="T23" s="1235"/>
      <c r="U23" s="1235"/>
      <c r="V23" s="1236"/>
      <c r="W23" s="632" t="s">
        <v>636</v>
      </c>
      <c r="Y23" s="506" t="str">
        <f>strCheckUnique(Z23:Z26)</f>
        <v/>
      </c>
      <c r="AA23" s="506" t="str">
        <f>IF(O23="","",O23 &amp; ":_")</f>
        <v/>
      </c>
    </row>
    <row r="24" spans="1:33" ht="189" customHeight="1">
      <c r="A24" s="1231"/>
      <c r="B24" s="1231"/>
      <c r="C24" s="1231"/>
      <c r="D24" s="1231"/>
      <c r="E24" s="1231"/>
      <c r="F24" s="1231"/>
      <c r="G24" s="903">
        <v>1</v>
      </c>
      <c r="H24" s="903"/>
      <c r="I24" s="1231"/>
      <c r="J24" s="1231"/>
      <c r="K24" s="911">
        <v>1</v>
      </c>
      <c r="L24" s="595" t="str">
        <f>mergeValue(A24) &amp;"."&amp; mergeValue(B24)&amp;"."&amp; mergeValue(C24)&amp;"."&amp; mergeValue(D24)&amp;"."&amp; mergeValue(E24)&amp;"."&amp; mergeValue(F24)&amp;"."&amp; mergeValue(G24)</f>
        <v>1.1.1.1.1.1.1</v>
      </c>
      <c r="M24" s="1070"/>
      <c r="N24" s="588"/>
      <c r="O24" s="1079"/>
      <c r="P24" s="564"/>
      <c r="Q24" s="564"/>
      <c r="R24" s="1241"/>
      <c r="S24" s="1227" t="s">
        <v>84</v>
      </c>
      <c r="T24" s="1241"/>
      <c r="U24" s="1227" t="s">
        <v>85</v>
      </c>
      <c r="V24" s="580"/>
      <c r="W24" s="1202" t="s">
        <v>656</v>
      </c>
      <c r="X24" s="502" t="str">
        <f>strCheckDate(O25:V25)</f>
        <v/>
      </c>
      <c r="Y24" s="506"/>
      <c r="Z24" s="506" t="str">
        <f>IF(M24="","",M24 )</f>
        <v/>
      </c>
      <c r="AA24" s="506"/>
      <c r="AB24" s="506"/>
      <c r="AC24" s="506"/>
    </row>
    <row r="25" spans="1:33" ht="11.25" hidden="1">
      <c r="A25" s="1231"/>
      <c r="B25" s="1231"/>
      <c r="C25" s="1231"/>
      <c r="D25" s="1231"/>
      <c r="E25" s="1231"/>
      <c r="F25" s="1231"/>
      <c r="G25" s="903"/>
      <c r="H25" s="903"/>
      <c r="I25" s="1231"/>
      <c r="J25" s="1231"/>
      <c r="K25" s="911"/>
      <c r="L25" s="602"/>
      <c r="M25" s="648"/>
      <c r="N25" s="588"/>
      <c r="O25" s="586"/>
      <c r="P25" s="564"/>
      <c r="Q25" s="586" t="str">
        <f>R24 &amp; "-" &amp; T24</f>
        <v>-</v>
      </c>
      <c r="R25" s="1226"/>
      <c r="S25" s="1227"/>
      <c r="T25" s="1226"/>
      <c r="U25" s="1227"/>
      <c r="V25" s="580"/>
      <c r="W25" s="1203"/>
    </row>
    <row r="26" spans="1:33" s="477" customFormat="1" ht="15" customHeight="1">
      <c r="A26" s="1231"/>
      <c r="B26" s="1231"/>
      <c r="C26" s="1231"/>
      <c r="D26" s="1231"/>
      <c r="E26" s="1231"/>
      <c r="F26" s="1231"/>
      <c r="G26" s="905"/>
      <c r="H26" s="903"/>
      <c r="I26" s="1231"/>
      <c r="J26" s="1231"/>
      <c r="K26" s="910"/>
      <c r="L26" s="540"/>
      <c r="M26" s="559" t="s">
        <v>25</v>
      </c>
      <c r="N26" s="553"/>
      <c r="O26" s="547"/>
      <c r="P26" s="547"/>
      <c r="Q26" s="547"/>
      <c r="R26" s="575"/>
      <c r="S26" s="566"/>
      <c r="T26" s="565"/>
      <c r="U26" s="553"/>
      <c r="V26" s="562"/>
      <c r="W26" s="1204"/>
      <c r="X26" s="503"/>
      <c r="Y26" s="503"/>
      <c r="Z26" s="503"/>
      <c r="AA26" s="503"/>
      <c r="AB26" s="503"/>
      <c r="AC26" s="503"/>
      <c r="AD26" s="503"/>
      <c r="AE26" s="503"/>
      <c r="AF26" s="503"/>
      <c r="AG26" s="503"/>
    </row>
    <row r="27" spans="1:33" s="477" customFormat="1" ht="15" customHeight="1">
      <c r="A27" s="1231"/>
      <c r="B27" s="1231"/>
      <c r="C27" s="1231"/>
      <c r="D27" s="1231"/>
      <c r="E27" s="1231"/>
      <c r="F27" s="905"/>
      <c r="G27" s="905"/>
      <c r="H27" s="903"/>
      <c r="I27" s="1231"/>
      <c r="J27" s="905"/>
      <c r="K27" s="910"/>
      <c r="L27" s="540"/>
      <c r="M27" s="558" t="s">
        <v>11</v>
      </c>
      <c r="N27" s="552"/>
      <c r="O27" s="547"/>
      <c r="P27" s="547"/>
      <c r="Q27" s="547"/>
      <c r="R27" s="575"/>
      <c r="S27" s="566"/>
      <c r="T27" s="565"/>
      <c r="U27" s="552"/>
      <c r="V27" s="566"/>
      <c r="W27" s="562"/>
      <c r="X27" s="503"/>
      <c r="Y27" s="503"/>
      <c r="Z27" s="503"/>
      <c r="AA27" s="503"/>
      <c r="AB27" s="503"/>
      <c r="AC27" s="503"/>
      <c r="AD27" s="503"/>
      <c r="AE27" s="503"/>
      <c r="AF27" s="503"/>
      <c r="AG27" s="503"/>
    </row>
    <row r="28" spans="1:33" s="477" customFormat="1" ht="15" customHeight="1">
      <c r="A28" s="1231"/>
      <c r="B28" s="1231"/>
      <c r="C28" s="1231"/>
      <c r="D28" s="1231"/>
      <c r="E28" s="909"/>
      <c r="F28" s="905"/>
      <c r="G28" s="905"/>
      <c r="H28" s="905"/>
      <c r="I28" s="901"/>
      <c r="J28" s="898"/>
      <c r="K28" s="908"/>
      <c r="L28" s="540"/>
      <c r="M28" s="553" t="s">
        <v>12</v>
      </c>
      <c r="N28" s="551"/>
      <c r="O28" s="547"/>
      <c r="P28" s="547"/>
      <c r="Q28" s="547"/>
      <c r="R28" s="575"/>
      <c r="S28" s="566"/>
      <c r="T28" s="565"/>
      <c r="U28" s="551"/>
      <c r="V28" s="566"/>
      <c r="W28" s="562"/>
      <c r="X28" s="503"/>
      <c r="Y28" s="503"/>
      <c r="Z28" s="503"/>
      <c r="AA28" s="503"/>
      <c r="AB28" s="503"/>
      <c r="AC28" s="503"/>
      <c r="AD28" s="503"/>
      <c r="AE28" s="503"/>
      <c r="AF28" s="503"/>
      <c r="AG28" s="503"/>
    </row>
    <row r="29" spans="1:33" s="477" customFormat="1" ht="15" customHeight="1">
      <c r="A29" s="1231"/>
      <c r="B29" s="1231"/>
      <c r="C29" s="1231"/>
      <c r="D29" s="909"/>
      <c r="E29" s="909"/>
      <c r="F29" s="905"/>
      <c r="G29" s="905"/>
      <c r="H29" s="905"/>
      <c r="I29" s="901"/>
      <c r="J29" s="898"/>
      <c r="K29" s="908"/>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row>
    <row r="30" spans="1:33" s="477" customFormat="1" ht="15" customHeight="1">
      <c r="A30" s="1231"/>
      <c r="B30" s="1231"/>
      <c r="C30" s="909"/>
      <c r="D30" s="909"/>
      <c r="E30" s="909"/>
      <c r="F30" s="909"/>
      <c r="G30" s="914"/>
      <c r="H30" s="901"/>
      <c r="I30" s="912"/>
      <c r="J30" s="898"/>
      <c r="K30" s="913"/>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row>
    <row r="31" spans="1:33" s="477" customFormat="1" ht="15" customHeight="1">
      <c r="A31" s="1231"/>
      <c r="B31" s="909"/>
      <c r="C31" s="909"/>
      <c r="D31" s="909"/>
      <c r="E31" s="909"/>
      <c r="F31" s="909"/>
      <c r="G31" s="914"/>
      <c r="H31" s="901"/>
      <c r="I31" s="901"/>
      <c r="J31" s="898"/>
      <c r="K31" s="908"/>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row>
    <row r="32" spans="1:33" s="477" customFormat="1" ht="15" customHeight="1">
      <c r="A32" s="897"/>
      <c r="B32" s="897"/>
      <c r="C32" s="897"/>
      <c r="D32" s="897"/>
      <c r="E32" s="897"/>
      <c r="F32" s="897"/>
      <c r="G32" s="897"/>
      <c r="H32" s="897"/>
      <c r="I32" s="897"/>
      <c r="J32" s="897"/>
      <c r="K32" s="897"/>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row>
    <row r="33" spans="12:23" ht="3" customHeight="1">
      <c r="L33" s="487"/>
      <c r="M33" s="487"/>
      <c r="N33" s="487"/>
      <c r="O33" s="487"/>
      <c r="P33" s="487"/>
      <c r="Q33" s="487"/>
      <c r="R33" s="487"/>
      <c r="S33" s="487"/>
      <c r="T33" s="487"/>
      <c r="U33" s="487"/>
    </row>
    <row r="34" spans="12:23" ht="133.5" customHeight="1">
      <c r="L34" s="1">
        <v>1</v>
      </c>
      <c r="M34" s="1195" t="s">
        <v>632</v>
      </c>
      <c r="N34" s="1195"/>
      <c r="O34" s="1195"/>
      <c r="P34" s="1195"/>
      <c r="Q34" s="1195"/>
      <c r="R34" s="1195"/>
      <c r="S34" s="1195"/>
      <c r="T34" s="1195"/>
      <c r="U34" s="1195"/>
      <c r="V34" s="1195"/>
      <c r="W34" s="1195"/>
    </row>
  </sheetData>
  <sheetProtection algorithmName="SHA-512" hashValue="n61E9IgN1EdiEYq8u9bbUQg0vpF+Cv7sM9BvXMjykafhzd9B7VgkE7a9fohc4SXKaowKYkWNJ0UNPb5vqzsr5Q==" saltValue="E4nAxxkQuNqF2sOKteIHcg==" spinCount="100000" sheet="1" objects="1" scenarios="1" formatColumns="0" formatRows="0"/>
  <dataConsolidate leftLabels="1"/>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51</v>
      </c>
    </row>
    <row r="2" spans="1:20" ht="22.5">
      <c r="F2" s="1196" t="s">
        <v>491</v>
      </c>
      <c r="G2" s="1197"/>
      <c r="H2" s="1198"/>
      <c r="I2" s="642"/>
    </row>
    <row r="3" spans="1:20" ht="3" customHeight="1"/>
    <row r="4" spans="1:20" s="572" customFormat="1" ht="11.25">
      <c r="A4" s="592"/>
      <c r="B4" s="592"/>
      <c r="C4" s="592"/>
      <c r="D4" s="592"/>
      <c r="F4" s="1157" t="s">
        <v>454</v>
      </c>
      <c r="G4" s="1157"/>
      <c r="H4" s="1157"/>
      <c r="I4" s="1199"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199"/>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27.12.2022</v>
      </c>
      <c r="I7" s="583" t="s">
        <v>493</v>
      </c>
      <c r="J7" s="617"/>
      <c r="K7" s="592"/>
      <c r="L7" s="592"/>
      <c r="M7" s="592"/>
      <c r="N7" s="592"/>
      <c r="O7" s="592"/>
      <c r="P7" s="592"/>
      <c r="Q7" s="592"/>
      <c r="R7" s="592"/>
      <c r="S7" s="592"/>
      <c r="T7" s="592"/>
    </row>
    <row r="8" spans="1:20" s="572" customFormat="1" ht="45">
      <c r="A8" s="1200">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0"/>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0"/>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0"/>
      <c r="B11" s="1200">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200"/>
      <c r="B12" s="1200"/>
      <c r="C12" s="1200">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0"/>
      <c r="B13" s="1200"/>
      <c r="C13" s="1200"/>
      <c r="D13" s="625">
        <v>1</v>
      </c>
      <c r="F13" s="618" t="str">
        <f>"4."&amp;mergeValue(A13) &amp;"."&amp;mergeValue(B13)&amp;"."&amp;mergeValue(C13)&amp;"."&amp;mergeValue(D13)</f>
        <v>4.1.1.1.1</v>
      </c>
      <c r="G13" s="635" t="s">
        <v>498</v>
      </c>
      <c r="H13" s="606"/>
      <c r="I13" s="1201" t="s">
        <v>591</v>
      </c>
      <c r="J13" s="617"/>
      <c r="K13" s="592"/>
      <c r="L13" s="592"/>
      <c r="M13" s="592"/>
      <c r="N13" s="592"/>
      <c r="O13" s="592"/>
      <c r="P13" s="592"/>
      <c r="Q13" s="592"/>
      <c r="R13" s="592"/>
      <c r="S13" s="592"/>
      <c r="T13" s="592"/>
    </row>
    <row r="14" spans="1:20" s="572" customFormat="1" ht="18.75">
      <c r="A14" s="1200"/>
      <c r="B14" s="1200"/>
      <c r="C14" s="1200"/>
      <c r="D14" s="625"/>
      <c r="F14" s="621"/>
      <c r="G14" s="552" t="s">
        <v>4</v>
      </c>
      <c r="H14" s="626"/>
      <c r="I14" s="1201"/>
      <c r="J14" s="617"/>
      <c r="K14" s="592"/>
      <c r="L14" s="592"/>
      <c r="M14" s="592"/>
      <c r="N14" s="592"/>
      <c r="O14" s="592"/>
      <c r="P14" s="592"/>
      <c r="Q14" s="592"/>
      <c r="R14" s="592"/>
      <c r="S14" s="592"/>
      <c r="T14" s="592"/>
    </row>
    <row r="15" spans="1:20" s="572" customFormat="1" ht="18.75">
      <c r="A15" s="1200"/>
      <c r="B15" s="1200"/>
      <c r="C15" s="625"/>
      <c r="D15" s="625"/>
      <c r="F15" s="636"/>
      <c r="G15" s="579" t="s">
        <v>403</v>
      </c>
      <c r="H15" s="637"/>
      <c r="I15" s="638"/>
      <c r="J15" s="617"/>
      <c r="K15" s="592"/>
      <c r="L15" s="592"/>
      <c r="M15" s="592"/>
      <c r="N15" s="592"/>
      <c r="O15" s="592"/>
      <c r="P15" s="592"/>
      <c r="Q15" s="592"/>
      <c r="R15" s="592"/>
      <c r="S15" s="592"/>
      <c r="T15" s="592"/>
    </row>
    <row r="16" spans="1:20" s="572" customFormat="1" ht="18.75">
      <c r="A16" s="1200"/>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5" t="s">
        <v>593</v>
      </c>
      <c r="H19" s="1195"/>
      <c r="I19" s="596"/>
      <c r="J19" s="616"/>
      <c r="K19" s="616"/>
      <c r="L19" s="616"/>
      <c r="M19" s="616"/>
      <c r="N19" s="616"/>
      <c r="O19" s="616"/>
      <c r="P19" s="616"/>
      <c r="Q19" s="616"/>
      <c r="R19" s="616"/>
      <c r="S19" s="616"/>
      <c r="T19" s="616"/>
    </row>
  </sheetData>
  <sheetProtection algorithmName="SHA-512" hashValue="9V7m+iNDnn6q7JZMD6P+XYGNc7660/JqwbgnXV/4ERnzeTbY27mqgjVCDXDUdZDTTnVye4OkrVI1aet9W7qE0A==" saltValue="QGsOu3W/A3VHAK6/F90Er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3.7109375" style="525" customWidth="1"/>
    <col min="16" max="17" width="1.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35" width="10.5703125" style="587"/>
    <col min="36" max="256" width="10.5703125" style="525"/>
    <col min="257" max="264" width="0" style="525" hidden="1" customWidth="1"/>
    <col min="265" max="267" width="3.7109375" style="525" customWidth="1"/>
    <col min="268" max="268" width="12.7109375" style="525" customWidth="1"/>
    <col min="269" max="269" width="47.42578125" style="525" customWidth="1"/>
    <col min="270" max="273" width="0" style="525" hidden="1" customWidth="1"/>
    <col min="274" max="274" width="11.7109375" style="525" customWidth="1"/>
    <col min="275" max="275" width="6.42578125" style="525" bestFit="1" customWidth="1"/>
    <col min="276" max="276" width="11.7109375" style="525" customWidth="1"/>
    <col min="277" max="277" width="0" style="525" hidden="1" customWidth="1"/>
    <col min="278" max="278" width="3.7109375" style="525" customWidth="1"/>
    <col min="279" max="279" width="11.140625" style="525" bestFit="1" customWidth="1"/>
    <col min="280" max="512" width="10.5703125" style="525"/>
    <col min="513" max="520" width="0" style="525" hidden="1" customWidth="1"/>
    <col min="521" max="523" width="3.7109375" style="525" customWidth="1"/>
    <col min="524" max="524" width="12.7109375" style="525" customWidth="1"/>
    <col min="525" max="525" width="47.42578125" style="525" customWidth="1"/>
    <col min="526" max="529" width="0" style="525" hidden="1" customWidth="1"/>
    <col min="530" max="530" width="11.7109375" style="525" customWidth="1"/>
    <col min="531" max="531" width="6.42578125" style="525" bestFit="1" customWidth="1"/>
    <col min="532" max="532" width="11.7109375" style="525" customWidth="1"/>
    <col min="533" max="533" width="0" style="525" hidden="1" customWidth="1"/>
    <col min="534" max="534" width="3.7109375" style="525" customWidth="1"/>
    <col min="535" max="535" width="11.140625" style="525" bestFit="1" customWidth="1"/>
    <col min="536" max="768" width="10.5703125" style="525"/>
    <col min="769" max="776" width="0" style="525" hidden="1" customWidth="1"/>
    <col min="777" max="779" width="3.7109375" style="525" customWidth="1"/>
    <col min="780" max="780" width="12.7109375" style="525" customWidth="1"/>
    <col min="781" max="781" width="47.42578125" style="525" customWidth="1"/>
    <col min="782" max="785" width="0" style="525" hidden="1" customWidth="1"/>
    <col min="786" max="786" width="11.7109375" style="525" customWidth="1"/>
    <col min="787" max="787" width="6.42578125" style="525" bestFit="1" customWidth="1"/>
    <col min="788" max="788" width="11.7109375" style="525" customWidth="1"/>
    <col min="789" max="789" width="0" style="525" hidden="1" customWidth="1"/>
    <col min="790" max="790" width="3.7109375" style="525" customWidth="1"/>
    <col min="791" max="791" width="11.140625" style="525" bestFit="1" customWidth="1"/>
    <col min="792" max="1024" width="10.5703125" style="525"/>
    <col min="1025" max="1032" width="0" style="525" hidden="1" customWidth="1"/>
    <col min="1033" max="1035" width="3.7109375" style="525" customWidth="1"/>
    <col min="1036" max="1036" width="12.7109375" style="525" customWidth="1"/>
    <col min="1037" max="1037" width="47.42578125" style="525" customWidth="1"/>
    <col min="1038" max="1041" width="0" style="525" hidden="1" customWidth="1"/>
    <col min="1042" max="1042" width="11.7109375" style="525" customWidth="1"/>
    <col min="1043" max="1043" width="6.42578125" style="525" bestFit="1" customWidth="1"/>
    <col min="1044" max="1044" width="11.7109375" style="525" customWidth="1"/>
    <col min="1045" max="1045" width="0" style="525" hidden="1" customWidth="1"/>
    <col min="1046" max="1046" width="3.7109375" style="525" customWidth="1"/>
    <col min="1047" max="1047" width="11.140625" style="525" bestFit="1" customWidth="1"/>
    <col min="1048" max="1280" width="10.5703125" style="525"/>
    <col min="1281" max="1288" width="0" style="525" hidden="1" customWidth="1"/>
    <col min="1289" max="1291" width="3.7109375" style="525" customWidth="1"/>
    <col min="1292" max="1292" width="12.7109375" style="525" customWidth="1"/>
    <col min="1293" max="1293" width="47.42578125" style="525" customWidth="1"/>
    <col min="1294" max="1297" width="0" style="525" hidden="1" customWidth="1"/>
    <col min="1298" max="1298" width="11.7109375" style="525" customWidth="1"/>
    <col min="1299" max="1299" width="6.42578125" style="525" bestFit="1" customWidth="1"/>
    <col min="1300" max="1300" width="11.7109375" style="525" customWidth="1"/>
    <col min="1301" max="1301" width="0" style="525" hidden="1" customWidth="1"/>
    <col min="1302" max="1302" width="3.7109375" style="525" customWidth="1"/>
    <col min="1303" max="1303" width="11.140625" style="525" bestFit="1" customWidth="1"/>
    <col min="1304" max="1536" width="10.5703125" style="525"/>
    <col min="1537" max="1544" width="0" style="525" hidden="1" customWidth="1"/>
    <col min="1545" max="1547" width="3.7109375" style="525" customWidth="1"/>
    <col min="1548" max="1548" width="12.7109375" style="525" customWidth="1"/>
    <col min="1549" max="1549" width="47.42578125" style="525" customWidth="1"/>
    <col min="1550" max="1553" width="0" style="525" hidden="1" customWidth="1"/>
    <col min="1554" max="1554" width="11.7109375" style="525" customWidth="1"/>
    <col min="1555" max="1555" width="6.42578125" style="525" bestFit="1" customWidth="1"/>
    <col min="1556" max="1556" width="11.7109375" style="525" customWidth="1"/>
    <col min="1557" max="1557" width="0" style="525" hidden="1" customWidth="1"/>
    <col min="1558" max="1558" width="3.7109375" style="525" customWidth="1"/>
    <col min="1559" max="1559" width="11.140625" style="525" bestFit="1" customWidth="1"/>
    <col min="1560" max="1792" width="10.5703125" style="525"/>
    <col min="1793" max="1800" width="0" style="525" hidden="1" customWidth="1"/>
    <col min="1801" max="1803" width="3.7109375" style="525" customWidth="1"/>
    <col min="1804" max="1804" width="12.7109375" style="525" customWidth="1"/>
    <col min="1805" max="1805" width="47.42578125" style="525" customWidth="1"/>
    <col min="1806" max="1809" width="0" style="525" hidden="1" customWidth="1"/>
    <col min="1810" max="1810" width="11.7109375" style="525" customWidth="1"/>
    <col min="1811" max="1811" width="6.42578125" style="525" bestFit="1" customWidth="1"/>
    <col min="1812" max="1812" width="11.7109375" style="525" customWidth="1"/>
    <col min="1813" max="1813" width="0" style="525" hidden="1" customWidth="1"/>
    <col min="1814" max="1814" width="3.7109375" style="525" customWidth="1"/>
    <col min="1815" max="1815" width="11.140625" style="525" bestFit="1" customWidth="1"/>
    <col min="1816" max="2048" width="10.5703125" style="525"/>
    <col min="2049" max="2056" width="0" style="525" hidden="1" customWidth="1"/>
    <col min="2057" max="2059" width="3.7109375" style="525" customWidth="1"/>
    <col min="2060" max="2060" width="12.7109375" style="525" customWidth="1"/>
    <col min="2061" max="2061" width="47.42578125" style="525" customWidth="1"/>
    <col min="2062" max="2065" width="0" style="525" hidden="1" customWidth="1"/>
    <col min="2066" max="2066" width="11.7109375" style="525" customWidth="1"/>
    <col min="2067" max="2067" width="6.42578125" style="525" bestFit="1" customWidth="1"/>
    <col min="2068" max="2068" width="11.7109375" style="525" customWidth="1"/>
    <col min="2069" max="2069" width="0" style="525" hidden="1" customWidth="1"/>
    <col min="2070" max="2070" width="3.7109375" style="525" customWidth="1"/>
    <col min="2071" max="2071" width="11.140625" style="525" bestFit="1" customWidth="1"/>
    <col min="2072" max="2304" width="10.5703125" style="525"/>
    <col min="2305" max="2312" width="0" style="525" hidden="1" customWidth="1"/>
    <col min="2313" max="2315" width="3.7109375" style="525" customWidth="1"/>
    <col min="2316" max="2316" width="12.7109375" style="525" customWidth="1"/>
    <col min="2317" max="2317" width="47.42578125" style="525" customWidth="1"/>
    <col min="2318" max="2321" width="0" style="525" hidden="1" customWidth="1"/>
    <col min="2322" max="2322" width="11.7109375" style="525" customWidth="1"/>
    <col min="2323" max="2323" width="6.42578125" style="525" bestFit="1" customWidth="1"/>
    <col min="2324" max="2324" width="11.7109375" style="525" customWidth="1"/>
    <col min="2325" max="2325" width="0" style="525" hidden="1" customWidth="1"/>
    <col min="2326" max="2326" width="3.7109375" style="525" customWidth="1"/>
    <col min="2327" max="2327" width="11.140625" style="525" bestFit="1" customWidth="1"/>
    <col min="2328" max="2560" width="10.5703125" style="525"/>
    <col min="2561" max="2568" width="0" style="525" hidden="1" customWidth="1"/>
    <col min="2569" max="2571" width="3.7109375" style="525" customWidth="1"/>
    <col min="2572" max="2572" width="12.7109375" style="525" customWidth="1"/>
    <col min="2573" max="2573" width="47.42578125" style="525" customWidth="1"/>
    <col min="2574" max="2577" width="0" style="525" hidden="1" customWidth="1"/>
    <col min="2578" max="2578" width="11.7109375" style="525" customWidth="1"/>
    <col min="2579" max="2579" width="6.42578125" style="525" bestFit="1" customWidth="1"/>
    <col min="2580" max="2580" width="11.7109375" style="525" customWidth="1"/>
    <col min="2581" max="2581" width="0" style="525" hidden="1" customWidth="1"/>
    <col min="2582" max="2582" width="3.7109375" style="525" customWidth="1"/>
    <col min="2583" max="2583" width="11.140625" style="525" bestFit="1" customWidth="1"/>
    <col min="2584" max="2816" width="10.5703125" style="525"/>
    <col min="2817" max="2824" width="0" style="525" hidden="1" customWidth="1"/>
    <col min="2825" max="2827" width="3.7109375" style="525" customWidth="1"/>
    <col min="2828" max="2828" width="12.7109375" style="525" customWidth="1"/>
    <col min="2829" max="2829" width="47.42578125" style="525" customWidth="1"/>
    <col min="2830" max="2833" width="0" style="525" hidden="1" customWidth="1"/>
    <col min="2834" max="2834" width="11.7109375" style="525" customWidth="1"/>
    <col min="2835" max="2835" width="6.42578125" style="525" bestFit="1" customWidth="1"/>
    <col min="2836" max="2836" width="11.7109375" style="525" customWidth="1"/>
    <col min="2837" max="2837" width="0" style="525" hidden="1" customWidth="1"/>
    <col min="2838" max="2838" width="3.7109375" style="525" customWidth="1"/>
    <col min="2839" max="2839" width="11.140625" style="525" bestFit="1" customWidth="1"/>
    <col min="2840" max="3072" width="10.5703125" style="525"/>
    <col min="3073" max="3080" width="0" style="525" hidden="1" customWidth="1"/>
    <col min="3081" max="3083" width="3.7109375" style="525" customWidth="1"/>
    <col min="3084" max="3084" width="12.7109375" style="525" customWidth="1"/>
    <col min="3085" max="3085" width="47.42578125" style="525" customWidth="1"/>
    <col min="3086" max="3089" width="0" style="525" hidden="1" customWidth="1"/>
    <col min="3090" max="3090" width="11.7109375" style="525" customWidth="1"/>
    <col min="3091" max="3091" width="6.42578125" style="525" bestFit="1" customWidth="1"/>
    <col min="3092" max="3092" width="11.7109375" style="525" customWidth="1"/>
    <col min="3093" max="3093" width="0" style="525" hidden="1" customWidth="1"/>
    <col min="3094" max="3094" width="3.7109375" style="525" customWidth="1"/>
    <col min="3095" max="3095" width="11.140625" style="525" bestFit="1" customWidth="1"/>
    <col min="3096" max="3328" width="10.5703125" style="525"/>
    <col min="3329" max="3336" width="0" style="525" hidden="1" customWidth="1"/>
    <col min="3337" max="3339" width="3.7109375" style="525" customWidth="1"/>
    <col min="3340" max="3340" width="12.7109375" style="525" customWidth="1"/>
    <col min="3341" max="3341" width="47.42578125" style="525" customWidth="1"/>
    <col min="3342" max="3345" width="0" style="525" hidden="1" customWidth="1"/>
    <col min="3346" max="3346" width="11.7109375" style="525" customWidth="1"/>
    <col min="3347" max="3347" width="6.42578125" style="525" bestFit="1" customWidth="1"/>
    <col min="3348" max="3348" width="11.7109375" style="525" customWidth="1"/>
    <col min="3349" max="3349" width="0" style="525" hidden="1" customWidth="1"/>
    <col min="3350" max="3350" width="3.7109375" style="525" customWidth="1"/>
    <col min="3351" max="3351" width="11.140625" style="525" bestFit="1" customWidth="1"/>
    <col min="3352" max="3584" width="10.5703125" style="525"/>
    <col min="3585" max="3592" width="0" style="525" hidden="1" customWidth="1"/>
    <col min="3593" max="3595" width="3.7109375" style="525" customWidth="1"/>
    <col min="3596" max="3596" width="12.7109375" style="525" customWidth="1"/>
    <col min="3597" max="3597" width="47.42578125" style="525" customWidth="1"/>
    <col min="3598" max="3601" width="0" style="525" hidden="1" customWidth="1"/>
    <col min="3602" max="3602" width="11.7109375" style="525" customWidth="1"/>
    <col min="3603" max="3603" width="6.42578125" style="525" bestFit="1" customWidth="1"/>
    <col min="3604" max="3604" width="11.7109375" style="525" customWidth="1"/>
    <col min="3605" max="3605" width="0" style="525" hidden="1" customWidth="1"/>
    <col min="3606" max="3606" width="3.7109375" style="525" customWidth="1"/>
    <col min="3607" max="3607" width="11.140625" style="525" bestFit="1" customWidth="1"/>
    <col min="3608" max="3840" width="10.5703125" style="525"/>
    <col min="3841" max="3848" width="0" style="525" hidden="1" customWidth="1"/>
    <col min="3849" max="3851" width="3.7109375" style="525" customWidth="1"/>
    <col min="3852" max="3852" width="12.7109375" style="525" customWidth="1"/>
    <col min="3853" max="3853" width="47.42578125" style="525" customWidth="1"/>
    <col min="3854" max="3857" width="0" style="525" hidden="1" customWidth="1"/>
    <col min="3858" max="3858" width="11.7109375" style="525" customWidth="1"/>
    <col min="3859" max="3859" width="6.42578125" style="525" bestFit="1" customWidth="1"/>
    <col min="3860" max="3860" width="11.7109375" style="525" customWidth="1"/>
    <col min="3861" max="3861" width="0" style="525" hidden="1" customWidth="1"/>
    <col min="3862" max="3862" width="3.7109375" style="525" customWidth="1"/>
    <col min="3863" max="3863" width="11.140625" style="525" bestFit="1" customWidth="1"/>
    <col min="3864" max="4096" width="10.5703125" style="525"/>
    <col min="4097" max="4104" width="0" style="525" hidden="1" customWidth="1"/>
    <col min="4105" max="4107" width="3.7109375" style="525" customWidth="1"/>
    <col min="4108" max="4108" width="12.7109375" style="525" customWidth="1"/>
    <col min="4109" max="4109" width="47.42578125" style="525" customWidth="1"/>
    <col min="4110" max="4113" width="0" style="525" hidden="1" customWidth="1"/>
    <col min="4114" max="4114" width="11.7109375" style="525" customWidth="1"/>
    <col min="4115" max="4115" width="6.42578125" style="525" bestFit="1" customWidth="1"/>
    <col min="4116" max="4116" width="11.7109375" style="525" customWidth="1"/>
    <col min="4117" max="4117" width="0" style="525" hidden="1" customWidth="1"/>
    <col min="4118" max="4118" width="3.7109375" style="525" customWidth="1"/>
    <col min="4119" max="4119" width="11.140625" style="525" bestFit="1" customWidth="1"/>
    <col min="4120" max="4352" width="10.5703125" style="525"/>
    <col min="4353" max="4360" width="0" style="525" hidden="1" customWidth="1"/>
    <col min="4361" max="4363" width="3.7109375" style="525" customWidth="1"/>
    <col min="4364" max="4364" width="12.7109375" style="525" customWidth="1"/>
    <col min="4365" max="4365" width="47.42578125" style="525" customWidth="1"/>
    <col min="4366" max="4369" width="0" style="525" hidden="1" customWidth="1"/>
    <col min="4370" max="4370" width="11.7109375" style="525" customWidth="1"/>
    <col min="4371" max="4371" width="6.42578125" style="525" bestFit="1" customWidth="1"/>
    <col min="4372" max="4372" width="11.7109375" style="525" customWidth="1"/>
    <col min="4373" max="4373" width="0" style="525" hidden="1" customWidth="1"/>
    <col min="4374" max="4374" width="3.7109375" style="525" customWidth="1"/>
    <col min="4375" max="4375" width="11.140625" style="525" bestFit="1" customWidth="1"/>
    <col min="4376" max="4608" width="10.5703125" style="525"/>
    <col min="4609" max="4616" width="0" style="525" hidden="1" customWidth="1"/>
    <col min="4617" max="4619" width="3.7109375" style="525" customWidth="1"/>
    <col min="4620" max="4620" width="12.7109375" style="525" customWidth="1"/>
    <col min="4621" max="4621" width="47.42578125" style="525" customWidth="1"/>
    <col min="4622" max="4625" width="0" style="525" hidden="1" customWidth="1"/>
    <col min="4626" max="4626" width="11.7109375" style="525" customWidth="1"/>
    <col min="4627" max="4627" width="6.42578125" style="525" bestFit="1" customWidth="1"/>
    <col min="4628" max="4628" width="11.7109375" style="525" customWidth="1"/>
    <col min="4629" max="4629" width="0" style="525" hidden="1" customWidth="1"/>
    <col min="4630" max="4630" width="3.7109375" style="525" customWidth="1"/>
    <col min="4631" max="4631" width="11.140625" style="525" bestFit="1" customWidth="1"/>
    <col min="4632" max="4864" width="10.5703125" style="525"/>
    <col min="4865" max="4872" width="0" style="525" hidden="1" customWidth="1"/>
    <col min="4873" max="4875" width="3.7109375" style="525" customWidth="1"/>
    <col min="4876" max="4876" width="12.7109375" style="525" customWidth="1"/>
    <col min="4877" max="4877" width="47.42578125" style="525" customWidth="1"/>
    <col min="4878" max="4881" width="0" style="525" hidden="1" customWidth="1"/>
    <col min="4882" max="4882" width="11.7109375" style="525" customWidth="1"/>
    <col min="4883" max="4883" width="6.42578125" style="525" bestFit="1" customWidth="1"/>
    <col min="4884" max="4884" width="11.7109375" style="525" customWidth="1"/>
    <col min="4885" max="4885" width="0" style="525" hidden="1" customWidth="1"/>
    <col min="4886" max="4886" width="3.7109375" style="525" customWidth="1"/>
    <col min="4887" max="4887" width="11.140625" style="525" bestFit="1" customWidth="1"/>
    <col min="4888" max="5120" width="10.5703125" style="525"/>
    <col min="5121" max="5128" width="0" style="525" hidden="1" customWidth="1"/>
    <col min="5129" max="5131" width="3.7109375" style="525" customWidth="1"/>
    <col min="5132" max="5132" width="12.7109375" style="525" customWidth="1"/>
    <col min="5133" max="5133" width="47.42578125" style="525" customWidth="1"/>
    <col min="5134" max="5137" width="0" style="525" hidden="1" customWidth="1"/>
    <col min="5138" max="5138" width="11.7109375" style="525" customWidth="1"/>
    <col min="5139" max="5139" width="6.42578125" style="525" bestFit="1" customWidth="1"/>
    <col min="5140" max="5140" width="11.7109375" style="525" customWidth="1"/>
    <col min="5141" max="5141" width="0" style="525" hidden="1" customWidth="1"/>
    <col min="5142" max="5142" width="3.7109375" style="525" customWidth="1"/>
    <col min="5143" max="5143" width="11.140625" style="525" bestFit="1" customWidth="1"/>
    <col min="5144" max="5376" width="10.5703125" style="525"/>
    <col min="5377" max="5384" width="0" style="525" hidden="1" customWidth="1"/>
    <col min="5385" max="5387" width="3.7109375" style="525" customWidth="1"/>
    <col min="5388" max="5388" width="12.7109375" style="525" customWidth="1"/>
    <col min="5389" max="5389" width="47.42578125" style="525" customWidth="1"/>
    <col min="5390" max="5393" width="0" style="525" hidden="1" customWidth="1"/>
    <col min="5394" max="5394" width="11.7109375" style="525" customWidth="1"/>
    <col min="5395" max="5395" width="6.42578125" style="525" bestFit="1" customWidth="1"/>
    <col min="5396" max="5396" width="11.7109375" style="525" customWidth="1"/>
    <col min="5397" max="5397" width="0" style="525" hidden="1" customWidth="1"/>
    <col min="5398" max="5398" width="3.7109375" style="525" customWidth="1"/>
    <col min="5399" max="5399" width="11.140625" style="525" bestFit="1" customWidth="1"/>
    <col min="5400" max="5632" width="10.5703125" style="525"/>
    <col min="5633" max="5640" width="0" style="525" hidden="1" customWidth="1"/>
    <col min="5641" max="5643" width="3.7109375" style="525" customWidth="1"/>
    <col min="5644" max="5644" width="12.7109375" style="525" customWidth="1"/>
    <col min="5645" max="5645" width="47.42578125" style="525" customWidth="1"/>
    <col min="5646" max="5649" width="0" style="525" hidden="1" customWidth="1"/>
    <col min="5650" max="5650" width="11.7109375" style="525" customWidth="1"/>
    <col min="5651" max="5651" width="6.42578125" style="525" bestFit="1" customWidth="1"/>
    <col min="5652" max="5652" width="11.7109375" style="525" customWidth="1"/>
    <col min="5653" max="5653" width="0" style="525" hidden="1" customWidth="1"/>
    <col min="5654" max="5654" width="3.7109375" style="525" customWidth="1"/>
    <col min="5655" max="5655" width="11.140625" style="525" bestFit="1" customWidth="1"/>
    <col min="5656" max="5888" width="10.5703125" style="525"/>
    <col min="5889" max="5896" width="0" style="525" hidden="1" customWidth="1"/>
    <col min="5897" max="5899" width="3.7109375" style="525" customWidth="1"/>
    <col min="5900" max="5900" width="12.7109375" style="525" customWidth="1"/>
    <col min="5901" max="5901" width="47.42578125" style="525" customWidth="1"/>
    <col min="5902" max="5905" width="0" style="525" hidden="1" customWidth="1"/>
    <col min="5906" max="5906" width="11.7109375" style="525" customWidth="1"/>
    <col min="5907" max="5907" width="6.42578125" style="525" bestFit="1" customWidth="1"/>
    <col min="5908" max="5908" width="11.7109375" style="525" customWidth="1"/>
    <col min="5909" max="5909" width="0" style="525" hidden="1" customWidth="1"/>
    <col min="5910" max="5910" width="3.7109375" style="525" customWidth="1"/>
    <col min="5911" max="5911" width="11.140625" style="525" bestFit="1" customWidth="1"/>
    <col min="5912" max="6144" width="10.5703125" style="525"/>
    <col min="6145" max="6152" width="0" style="525" hidden="1" customWidth="1"/>
    <col min="6153" max="6155" width="3.7109375" style="525" customWidth="1"/>
    <col min="6156" max="6156" width="12.7109375" style="525" customWidth="1"/>
    <col min="6157" max="6157" width="47.42578125" style="525" customWidth="1"/>
    <col min="6158" max="6161" width="0" style="525" hidden="1" customWidth="1"/>
    <col min="6162" max="6162" width="11.7109375" style="525" customWidth="1"/>
    <col min="6163" max="6163" width="6.42578125" style="525" bestFit="1" customWidth="1"/>
    <col min="6164" max="6164" width="11.7109375" style="525" customWidth="1"/>
    <col min="6165" max="6165" width="0" style="525" hidden="1" customWidth="1"/>
    <col min="6166" max="6166" width="3.7109375" style="525" customWidth="1"/>
    <col min="6167" max="6167" width="11.140625" style="525" bestFit="1" customWidth="1"/>
    <col min="6168" max="6400" width="10.5703125" style="525"/>
    <col min="6401" max="6408" width="0" style="525" hidden="1" customWidth="1"/>
    <col min="6409" max="6411" width="3.7109375" style="525" customWidth="1"/>
    <col min="6412" max="6412" width="12.7109375" style="525" customWidth="1"/>
    <col min="6413" max="6413" width="47.42578125" style="525" customWidth="1"/>
    <col min="6414" max="6417" width="0" style="525" hidden="1" customWidth="1"/>
    <col min="6418" max="6418" width="11.7109375" style="525" customWidth="1"/>
    <col min="6419" max="6419" width="6.42578125" style="525" bestFit="1" customWidth="1"/>
    <col min="6420" max="6420" width="11.7109375" style="525" customWidth="1"/>
    <col min="6421" max="6421" width="0" style="525" hidden="1" customWidth="1"/>
    <col min="6422" max="6422" width="3.7109375" style="525" customWidth="1"/>
    <col min="6423" max="6423" width="11.140625" style="525" bestFit="1" customWidth="1"/>
    <col min="6424" max="6656" width="10.5703125" style="525"/>
    <col min="6657" max="6664" width="0" style="525" hidden="1" customWidth="1"/>
    <col min="6665" max="6667" width="3.7109375" style="525" customWidth="1"/>
    <col min="6668" max="6668" width="12.7109375" style="525" customWidth="1"/>
    <col min="6669" max="6669" width="47.42578125" style="525" customWidth="1"/>
    <col min="6670" max="6673" width="0" style="525" hidden="1" customWidth="1"/>
    <col min="6674" max="6674" width="11.7109375" style="525" customWidth="1"/>
    <col min="6675" max="6675" width="6.42578125" style="525" bestFit="1" customWidth="1"/>
    <col min="6676" max="6676" width="11.7109375" style="525" customWidth="1"/>
    <col min="6677" max="6677" width="0" style="525" hidden="1" customWidth="1"/>
    <col min="6678" max="6678" width="3.7109375" style="525" customWidth="1"/>
    <col min="6679" max="6679" width="11.140625" style="525" bestFit="1" customWidth="1"/>
    <col min="6680" max="6912" width="10.5703125" style="525"/>
    <col min="6913" max="6920" width="0" style="525" hidden="1" customWidth="1"/>
    <col min="6921" max="6923" width="3.7109375" style="525" customWidth="1"/>
    <col min="6924" max="6924" width="12.7109375" style="525" customWidth="1"/>
    <col min="6925" max="6925" width="47.42578125" style="525" customWidth="1"/>
    <col min="6926" max="6929" width="0" style="525" hidden="1" customWidth="1"/>
    <col min="6930" max="6930" width="11.7109375" style="525" customWidth="1"/>
    <col min="6931" max="6931" width="6.42578125" style="525" bestFit="1" customWidth="1"/>
    <col min="6932" max="6932" width="11.7109375" style="525" customWidth="1"/>
    <col min="6933" max="6933" width="0" style="525" hidden="1" customWidth="1"/>
    <col min="6934" max="6934" width="3.7109375" style="525" customWidth="1"/>
    <col min="6935" max="6935" width="11.140625" style="525" bestFit="1" customWidth="1"/>
    <col min="6936" max="7168" width="10.5703125" style="525"/>
    <col min="7169" max="7176" width="0" style="525" hidden="1" customWidth="1"/>
    <col min="7177" max="7179" width="3.7109375" style="525" customWidth="1"/>
    <col min="7180" max="7180" width="12.7109375" style="525" customWidth="1"/>
    <col min="7181" max="7181" width="47.42578125" style="525" customWidth="1"/>
    <col min="7182" max="7185" width="0" style="525" hidden="1" customWidth="1"/>
    <col min="7186" max="7186" width="11.7109375" style="525" customWidth="1"/>
    <col min="7187" max="7187" width="6.42578125" style="525" bestFit="1" customWidth="1"/>
    <col min="7188" max="7188" width="11.7109375" style="525" customWidth="1"/>
    <col min="7189" max="7189" width="0" style="525" hidden="1" customWidth="1"/>
    <col min="7190" max="7190" width="3.7109375" style="525" customWidth="1"/>
    <col min="7191" max="7191" width="11.140625" style="525" bestFit="1" customWidth="1"/>
    <col min="7192" max="7424" width="10.5703125" style="525"/>
    <col min="7425" max="7432" width="0" style="525" hidden="1" customWidth="1"/>
    <col min="7433" max="7435" width="3.7109375" style="525" customWidth="1"/>
    <col min="7436" max="7436" width="12.7109375" style="525" customWidth="1"/>
    <col min="7437" max="7437" width="47.42578125" style="525" customWidth="1"/>
    <col min="7438" max="7441" width="0" style="525" hidden="1" customWidth="1"/>
    <col min="7442" max="7442" width="11.7109375" style="525" customWidth="1"/>
    <col min="7443" max="7443" width="6.42578125" style="525" bestFit="1" customWidth="1"/>
    <col min="7444" max="7444" width="11.7109375" style="525" customWidth="1"/>
    <col min="7445" max="7445" width="0" style="525" hidden="1" customWidth="1"/>
    <col min="7446" max="7446" width="3.7109375" style="525" customWidth="1"/>
    <col min="7447" max="7447" width="11.140625" style="525" bestFit="1" customWidth="1"/>
    <col min="7448" max="7680" width="10.5703125" style="525"/>
    <col min="7681" max="7688" width="0" style="525" hidden="1" customWidth="1"/>
    <col min="7689" max="7691" width="3.7109375" style="525" customWidth="1"/>
    <col min="7692" max="7692" width="12.7109375" style="525" customWidth="1"/>
    <col min="7693" max="7693" width="47.42578125" style="525" customWidth="1"/>
    <col min="7694" max="7697" width="0" style="525" hidden="1" customWidth="1"/>
    <col min="7698" max="7698" width="11.7109375" style="525" customWidth="1"/>
    <col min="7699" max="7699" width="6.42578125" style="525" bestFit="1" customWidth="1"/>
    <col min="7700" max="7700" width="11.7109375" style="525" customWidth="1"/>
    <col min="7701" max="7701" width="0" style="525" hidden="1" customWidth="1"/>
    <col min="7702" max="7702" width="3.7109375" style="525" customWidth="1"/>
    <col min="7703" max="7703" width="11.140625" style="525" bestFit="1" customWidth="1"/>
    <col min="7704" max="7936" width="10.5703125" style="525"/>
    <col min="7937" max="7944" width="0" style="525" hidden="1" customWidth="1"/>
    <col min="7945" max="7947" width="3.7109375" style="525" customWidth="1"/>
    <col min="7948" max="7948" width="12.7109375" style="525" customWidth="1"/>
    <col min="7949" max="7949" width="47.42578125" style="525" customWidth="1"/>
    <col min="7950" max="7953" width="0" style="525" hidden="1" customWidth="1"/>
    <col min="7954" max="7954" width="11.7109375" style="525" customWidth="1"/>
    <col min="7955" max="7955" width="6.42578125" style="525" bestFit="1" customWidth="1"/>
    <col min="7956" max="7956" width="11.7109375" style="525" customWidth="1"/>
    <col min="7957" max="7957" width="0" style="525" hidden="1" customWidth="1"/>
    <col min="7958" max="7958" width="3.7109375" style="525" customWidth="1"/>
    <col min="7959" max="7959" width="11.140625" style="525" bestFit="1" customWidth="1"/>
    <col min="7960" max="8192" width="10.5703125" style="525"/>
    <col min="8193" max="8200" width="0" style="525" hidden="1" customWidth="1"/>
    <col min="8201" max="8203" width="3.7109375" style="525" customWidth="1"/>
    <col min="8204" max="8204" width="12.7109375" style="525" customWidth="1"/>
    <col min="8205" max="8205" width="47.42578125" style="525" customWidth="1"/>
    <col min="8206" max="8209" width="0" style="525" hidden="1" customWidth="1"/>
    <col min="8210" max="8210" width="11.7109375" style="525" customWidth="1"/>
    <col min="8211" max="8211" width="6.42578125" style="525" bestFit="1" customWidth="1"/>
    <col min="8212" max="8212" width="11.7109375" style="525" customWidth="1"/>
    <col min="8213" max="8213" width="0" style="525" hidden="1" customWidth="1"/>
    <col min="8214" max="8214" width="3.7109375" style="525" customWidth="1"/>
    <col min="8215" max="8215" width="11.140625" style="525" bestFit="1" customWidth="1"/>
    <col min="8216" max="8448" width="10.5703125" style="525"/>
    <col min="8449" max="8456" width="0" style="525" hidden="1" customWidth="1"/>
    <col min="8457" max="8459" width="3.7109375" style="525" customWidth="1"/>
    <col min="8460" max="8460" width="12.7109375" style="525" customWidth="1"/>
    <col min="8461" max="8461" width="47.42578125" style="525" customWidth="1"/>
    <col min="8462" max="8465" width="0" style="525" hidden="1" customWidth="1"/>
    <col min="8466" max="8466" width="11.7109375" style="525" customWidth="1"/>
    <col min="8467" max="8467" width="6.42578125" style="525" bestFit="1" customWidth="1"/>
    <col min="8468" max="8468" width="11.7109375" style="525" customWidth="1"/>
    <col min="8469" max="8469" width="0" style="525" hidden="1" customWidth="1"/>
    <col min="8470" max="8470" width="3.7109375" style="525" customWidth="1"/>
    <col min="8471" max="8471" width="11.140625" style="525" bestFit="1" customWidth="1"/>
    <col min="8472" max="8704" width="10.5703125" style="525"/>
    <col min="8705" max="8712" width="0" style="525" hidden="1" customWidth="1"/>
    <col min="8713" max="8715" width="3.7109375" style="525" customWidth="1"/>
    <col min="8716" max="8716" width="12.7109375" style="525" customWidth="1"/>
    <col min="8717" max="8717" width="47.42578125" style="525" customWidth="1"/>
    <col min="8718" max="8721" width="0" style="525" hidden="1" customWidth="1"/>
    <col min="8722" max="8722" width="11.7109375" style="525" customWidth="1"/>
    <col min="8723" max="8723" width="6.42578125" style="525" bestFit="1" customWidth="1"/>
    <col min="8724" max="8724" width="11.7109375" style="525" customWidth="1"/>
    <col min="8725" max="8725" width="0" style="525" hidden="1" customWidth="1"/>
    <col min="8726" max="8726" width="3.7109375" style="525" customWidth="1"/>
    <col min="8727" max="8727" width="11.140625" style="525" bestFit="1" customWidth="1"/>
    <col min="8728" max="8960" width="10.5703125" style="525"/>
    <col min="8961" max="8968" width="0" style="525" hidden="1" customWidth="1"/>
    <col min="8969" max="8971" width="3.7109375" style="525" customWidth="1"/>
    <col min="8972" max="8972" width="12.7109375" style="525" customWidth="1"/>
    <col min="8973" max="8973" width="47.42578125" style="525" customWidth="1"/>
    <col min="8974" max="8977" width="0" style="525" hidden="1" customWidth="1"/>
    <col min="8978" max="8978" width="11.7109375" style="525" customWidth="1"/>
    <col min="8979" max="8979" width="6.42578125" style="525" bestFit="1" customWidth="1"/>
    <col min="8980" max="8980" width="11.7109375" style="525" customWidth="1"/>
    <col min="8981" max="8981" width="0" style="525" hidden="1" customWidth="1"/>
    <col min="8982" max="8982" width="3.7109375" style="525" customWidth="1"/>
    <col min="8983" max="8983" width="11.140625" style="525" bestFit="1" customWidth="1"/>
    <col min="8984" max="9216" width="10.5703125" style="525"/>
    <col min="9217" max="9224" width="0" style="525" hidden="1" customWidth="1"/>
    <col min="9225" max="9227" width="3.7109375" style="525" customWidth="1"/>
    <col min="9228" max="9228" width="12.7109375" style="525" customWidth="1"/>
    <col min="9229" max="9229" width="47.42578125" style="525" customWidth="1"/>
    <col min="9230" max="9233" width="0" style="525" hidden="1" customWidth="1"/>
    <col min="9234" max="9234" width="11.7109375" style="525" customWidth="1"/>
    <col min="9235" max="9235" width="6.42578125" style="525" bestFit="1" customWidth="1"/>
    <col min="9236" max="9236" width="11.7109375" style="525" customWidth="1"/>
    <col min="9237" max="9237" width="0" style="525" hidden="1" customWidth="1"/>
    <col min="9238" max="9238" width="3.7109375" style="525" customWidth="1"/>
    <col min="9239" max="9239" width="11.140625" style="525" bestFit="1" customWidth="1"/>
    <col min="9240" max="9472" width="10.5703125" style="525"/>
    <col min="9473" max="9480" width="0" style="525" hidden="1" customWidth="1"/>
    <col min="9481" max="9483" width="3.7109375" style="525" customWidth="1"/>
    <col min="9484" max="9484" width="12.7109375" style="525" customWidth="1"/>
    <col min="9485" max="9485" width="47.42578125" style="525" customWidth="1"/>
    <col min="9486" max="9489" width="0" style="525" hidden="1" customWidth="1"/>
    <col min="9490" max="9490" width="11.7109375" style="525" customWidth="1"/>
    <col min="9491" max="9491" width="6.42578125" style="525" bestFit="1" customWidth="1"/>
    <col min="9492" max="9492" width="11.7109375" style="525" customWidth="1"/>
    <col min="9493" max="9493" width="0" style="525" hidden="1" customWidth="1"/>
    <col min="9494" max="9494" width="3.7109375" style="525" customWidth="1"/>
    <col min="9495" max="9495" width="11.140625" style="525" bestFit="1" customWidth="1"/>
    <col min="9496" max="9728" width="10.5703125" style="525"/>
    <col min="9729" max="9736" width="0" style="525" hidden="1" customWidth="1"/>
    <col min="9737" max="9739" width="3.7109375" style="525" customWidth="1"/>
    <col min="9740" max="9740" width="12.7109375" style="525" customWidth="1"/>
    <col min="9741" max="9741" width="47.42578125" style="525" customWidth="1"/>
    <col min="9742" max="9745" width="0" style="525" hidden="1" customWidth="1"/>
    <col min="9746" max="9746" width="11.7109375" style="525" customWidth="1"/>
    <col min="9747" max="9747" width="6.42578125" style="525" bestFit="1" customWidth="1"/>
    <col min="9748" max="9748" width="11.7109375" style="525" customWidth="1"/>
    <col min="9749" max="9749" width="0" style="525" hidden="1" customWidth="1"/>
    <col min="9750" max="9750" width="3.7109375" style="525" customWidth="1"/>
    <col min="9751" max="9751" width="11.140625" style="525" bestFit="1" customWidth="1"/>
    <col min="9752" max="9984" width="10.5703125" style="525"/>
    <col min="9985" max="9992" width="0" style="525" hidden="1" customWidth="1"/>
    <col min="9993" max="9995" width="3.7109375" style="525" customWidth="1"/>
    <col min="9996" max="9996" width="12.7109375" style="525" customWidth="1"/>
    <col min="9997" max="9997" width="47.42578125" style="525" customWidth="1"/>
    <col min="9998" max="10001" width="0" style="525" hidden="1" customWidth="1"/>
    <col min="10002" max="10002" width="11.7109375" style="525" customWidth="1"/>
    <col min="10003" max="10003" width="6.42578125" style="525" bestFit="1" customWidth="1"/>
    <col min="10004" max="10004" width="11.7109375" style="525" customWidth="1"/>
    <col min="10005" max="10005" width="0" style="525" hidden="1" customWidth="1"/>
    <col min="10006" max="10006" width="3.7109375" style="525" customWidth="1"/>
    <col min="10007" max="10007" width="11.140625" style="525" bestFit="1" customWidth="1"/>
    <col min="10008" max="10240" width="10.5703125" style="525"/>
    <col min="10241" max="10248" width="0" style="525" hidden="1" customWidth="1"/>
    <col min="10249" max="10251" width="3.7109375" style="525" customWidth="1"/>
    <col min="10252" max="10252" width="12.7109375" style="525" customWidth="1"/>
    <col min="10253" max="10253" width="47.42578125" style="525" customWidth="1"/>
    <col min="10254" max="10257" width="0" style="525" hidden="1" customWidth="1"/>
    <col min="10258" max="10258" width="11.7109375" style="525" customWidth="1"/>
    <col min="10259" max="10259" width="6.42578125" style="525" bestFit="1" customWidth="1"/>
    <col min="10260" max="10260" width="11.7109375" style="525" customWidth="1"/>
    <col min="10261" max="10261" width="0" style="525" hidden="1" customWidth="1"/>
    <col min="10262" max="10262" width="3.7109375" style="525" customWidth="1"/>
    <col min="10263" max="10263" width="11.140625" style="525" bestFit="1" customWidth="1"/>
    <col min="10264" max="10496" width="10.5703125" style="525"/>
    <col min="10497" max="10504" width="0" style="525" hidden="1" customWidth="1"/>
    <col min="10505" max="10507" width="3.7109375" style="525" customWidth="1"/>
    <col min="10508" max="10508" width="12.7109375" style="525" customWidth="1"/>
    <col min="10509" max="10509" width="47.42578125" style="525" customWidth="1"/>
    <col min="10510" max="10513" width="0" style="525" hidden="1" customWidth="1"/>
    <col min="10514" max="10514" width="11.7109375" style="525" customWidth="1"/>
    <col min="10515" max="10515" width="6.42578125" style="525" bestFit="1" customWidth="1"/>
    <col min="10516" max="10516" width="11.7109375" style="525" customWidth="1"/>
    <col min="10517" max="10517" width="0" style="525" hidden="1" customWidth="1"/>
    <col min="10518" max="10518" width="3.7109375" style="525" customWidth="1"/>
    <col min="10519" max="10519" width="11.140625" style="525" bestFit="1" customWidth="1"/>
    <col min="10520" max="10752" width="10.5703125" style="525"/>
    <col min="10753" max="10760" width="0" style="525" hidden="1" customWidth="1"/>
    <col min="10761" max="10763" width="3.7109375" style="525" customWidth="1"/>
    <col min="10764" max="10764" width="12.7109375" style="525" customWidth="1"/>
    <col min="10765" max="10765" width="47.42578125" style="525" customWidth="1"/>
    <col min="10766" max="10769" width="0" style="525" hidden="1" customWidth="1"/>
    <col min="10770" max="10770" width="11.7109375" style="525" customWidth="1"/>
    <col min="10771" max="10771" width="6.42578125" style="525" bestFit="1" customWidth="1"/>
    <col min="10772" max="10772" width="11.7109375" style="525" customWidth="1"/>
    <col min="10773" max="10773" width="0" style="525" hidden="1" customWidth="1"/>
    <col min="10774" max="10774" width="3.7109375" style="525" customWidth="1"/>
    <col min="10775" max="10775" width="11.140625" style="525" bestFit="1" customWidth="1"/>
    <col min="10776" max="11008" width="10.5703125" style="525"/>
    <col min="11009" max="11016" width="0" style="525" hidden="1" customWidth="1"/>
    <col min="11017" max="11019" width="3.7109375" style="525" customWidth="1"/>
    <col min="11020" max="11020" width="12.7109375" style="525" customWidth="1"/>
    <col min="11021" max="11021" width="47.42578125" style="525" customWidth="1"/>
    <col min="11022" max="11025" width="0" style="525" hidden="1" customWidth="1"/>
    <col min="11026" max="11026" width="11.7109375" style="525" customWidth="1"/>
    <col min="11027" max="11027" width="6.42578125" style="525" bestFit="1" customWidth="1"/>
    <col min="11028" max="11028" width="11.7109375" style="525" customWidth="1"/>
    <col min="11029" max="11029" width="0" style="525" hidden="1" customWidth="1"/>
    <col min="11030" max="11030" width="3.7109375" style="525" customWidth="1"/>
    <col min="11031" max="11031" width="11.140625" style="525" bestFit="1" customWidth="1"/>
    <col min="11032" max="11264" width="10.5703125" style="525"/>
    <col min="11265" max="11272" width="0" style="525" hidden="1" customWidth="1"/>
    <col min="11273" max="11275" width="3.7109375" style="525" customWidth="1"/>
    <col min="11276" max="11276" width="12.7109375" style="525" customWidth="1"/>
    <col min="11277" max="11277" width="47.42578125" style="525" customWidth="1"/>
    <col min="11278" max="11281" width="0" style="525" hidden="1" customWidth="1"/>
    <col min="11282" max="11282" width="11.7109375" style="525" customWidth="1"/>
    <col min="11283" max="11283" width="6.42578125" style="525" bestFit="1" customWidth="1"/>
    <col min="11284" max="11284" width="11.7109375" style="525" customWidth="1"/>
    <col min="11285" max="11285" width="0" style="525" hidden="1" customWidth="1"/>
    <col min="11286" max="11286" width="3.7109375" style="525" customWidth="1"/>
    <col min="11287" max="11287" width="11.140625" style="525" bestFit="1" customWidth="1"/>
    <col min="11288" max="11520" width="10.5703125" style="525"/>
    <col min="11521" max="11528" width="0" style="525" hidden="1" customWidth="1"/>
    <col min="11529" max="11531" width="3.7109375" style="525" customWidth="1"/>
    <col min="11532" max="11532" width="12.7109375" style="525" customWidth="1"/>
    <col min="11533" max="11533" width="47.42578125" style="525" customWidth="1"/>
    <col min="11534" max="11537" width="0" style="525" hidden="1" customWidth="1"/>
    <col min="11538" max="11538" width="11.7109375" style="525" customWidth="1"/>
    <col min="11539" max="11539" width="6.42578125" style="525" bestFit="1" customWidth="1"/>
    <col min="11540" max="11540" width="11.7109375" style="525" customWidth="1"/>
    <col min="11541" max="11541" width="0" style="525" hidden="1" customWidth="1"/>
    <col min="11542" max="11542" width="3.7109375" style="525" customWidth="1"/>
    <col min="11543" max="11543" width="11.140625" style="525" bestFit="1" customWidth="1"/>
    <col min="11544" max="11776" width="10.5703125" style="525"/>
    <col min="11777" max="11784" width="0" style="525" hidden="1" customWidth="1"/>
    <col min="11785" max="11787" width="3.7109375" style="525" customWidth="1"/>
    <col min="11788" max="11788" width="12.7109375" style="525" customWidth="1"/>
    <col min="11789" max="11789" width="47.42578125" style="525" customWidth="1"/>
    <col min="11790" max="11793" width="0" style="525" hidden="1" customWidth="1"/>
    <col min="11794" max="11794" width="11.7109375" style="525" customWidth="1"/>
    <col min="11795" max="11795" width="6.42578125" style="525" bestFit="1" customWidth="1"/>
    <col min="11796" max="11796" width="11.7109375" style="525" customWidth="1"/>
    <col min="11797" max="11797" width="0" style="525" hidden="1" customWidth="1"/>
    <col min="11798" max="11798" width="3.7109375" style="525" customWidth="1"/>
    <col min="11799" max="11799" width="11.140625" style="525" bestFit="1" customWidth="1"/>
    <col min="11800" max="12032" width="10.5703125" style="525"/>
    <col min="12033" max="12040" width="0" style="525" hidden="1" customWidth="1"/>
    <col min="12041" max="12043" width="3.7109375" style="525" customWidth="1"/>
    <col min="12044" max="12044" width="12.7109375" style="525" customWidth="1"/>
    <col min="12045" max="12045" width="47.42578125" style="525" customWidth="1"/>
    <col min="12046" max="12049" width="0" style="525" hidden="1" customWidth="1"/>
    <col min="12050" max="12050" width="11.7109375" style="525" customWidth="1"/>
    <col min="12051" max="12051" width="6.42578125" style="525" bestFit="1" customWidth="1"/>
    <col min="12052" max="12052" width="11.7109375" style="525" customWidth="1"/>
    <col min="12053" max="12053" width="0" style="525" hidden="1" customWidth="1"/>
    <col min="12054" max="12054" width="3.7109375" style="525" customWidth="1"/>
    <col min="12055" max="12055" width="11.140625" style="525" bestFit="1" customWidth="1"/>
    <col min="12056" max="12288" width="10.5703125" style="525"/>
    <col min="12289" max="12296" width="0" style="525" hidden="1" customWidth="1"/>
    <col min="12297" max="12299" width="3.7109375" style="525" customWidth="1"/>
    <col min="12300" max="12300" width="12.7109375" style="525" customWidth="1"/>
    <col min="12301" max="12301" width="47.42578125" style="525" customWidth="1"/>
    <col min="12302" max="12305" width="0" style="525" hidden="1" customWidth="1"/>
    <col min="12306" max="12306" width="11.7109375" style="525" customWidth="1"/>
    <col min="12307" max="12307" width="6.42578125" style="525" bestFit="1" customWidth="1"/>
    <col min="12308" max="12308" width="11.7109375" style="525" customWidth="1"/>
    <col min="12309" max="12309" width="0" style="525" hidden="1" customWidth="1"/>
    <col min="12310" max="12310" width="3.7109375" style="525" customWidth="1"/>
    <col min="12311" max="12311" width="11.140625" style="525" bestFit="1" customWidth="1"/>
    <col min="12312" max="12544" width="10.5703125" style="525"/>
    <col min="12545" max="12552" width="0" style="525" hidden="1" customWidth="1"/>
    <col min="12553" max="12555" width="3.7109375" style="525" customWidth="1"/>
    <col min="12556" max="12556" width="12.7109375" style="525" customWidth="1"/>
    <col min="12557" max="12557" width="47.42578125" style="525" customWidth="1"/>
    <col min="12558" max="12561" width="0" style="525" hidden="1" customWidth="1"/>
    <col min="12562" max="12562" width="11.7109375" style="525" customWidth="1"/>
    <col min="12563" max="12563" width="6.42578125" style="525" bestFit="1" customWidth="1"/>
    <col min="12564" max="12564" width="11.7109375" style="525" customWidth="1"/>
    <col min="12565" max="12565" width="0" style="525" hidden="1" customWidth="1"/>
    <col min="12566" max="12566" width="3.7109375" style="525" customWidth="1"/>
    <col min="12567" max="12567" width="11.140625" style="525" bestFit="1" customWidth="1"/>
    <col min="12568" max="12800" width="10.5703125" style="525"/>
    <col min="12801" max="12808" width="0" style="525" hidden="1" customWidth="1"/>
    <col min="12809" max="12811" width="3.7109375" style="525" customWidth="1"/>
    <col min="12812" max="12812" width="12.7109375" style="525" customWidth="1"/>
    <col min="12813" max="12813" width="47.42578125" style="525" customWidth="1"/>
    <col min="12814" max="12817" width="0" style="525" hidden="1" customWidth="1"/>
    <col min="12818" max="12818" width="11.7109375" style="525" customWidth="1"/>
    <col min="12819" max="12819" width="6.42578125" style="525" bestFit="1" customWidth="1"/>
    <col min="12820" max="12820" width="11.7109375" style="525" customWidth="1"/>
    <col min="12821" max="12821" width="0" style="525" hidden="1" customWidth="1"/>
    <col min="12822" max="12822" width="3.7109375" style="525" customWidth="1"/>
    <col min="12823" max="12823" width="11.140625" style="525" bestFit="1" customWidth="1"/>
    <col min="12824" max="13056" width="10.5703125" style="525"/>
    <col min="13057" max="13064" width="0" style="525" hidden="1" customWidth="1"/>
    <col min="13065" max="13067" width="3.7109375" style="525" customWidth="1"/>
    <col min="13068" max="13068" width="12.7109375" style="525" customWidth="1"/>
    <col min="13069" max="13069" width="47.42578125" style="525" customWidth="1"/>
    <col min="13070" max="13073" width="0" style="525" hidden="1" customWidth="1"/>
    <col min="13074" max="13074" width="11.7109375" style="525" customWidth="1"/>
    <col min="13075" max="13075" width="6.42578125" style="525" bestFit="1" customWidth="1"/>
    <col min="13076" max="13076" width="11.7109375" style="525" customWidth="1"/>
    <col min="13077" max="13077" width="0" style="525" hidden="1" customWidth="1"/>
    <col min="13078" max="13078" width="3.7109375" style="525" customWidth="1"/>
    <col min="13079" max="13079" width="11.140625" style="525" bestFit="1" customWidth="1"/>
    <col min="13080" max="13312" width="10.5703125" style="525"/>
    <col min="13313" max="13320" width="0" style="525" hidden="1" customWidth="1"/>
    <col min="13321" max="13323" width="3.7109375" style="525" customWidth="1"/>
    <col min="13324" max="13324" width="12.7109375" style="525" customWidth="1"/>
    <col min="13325" max="13325" width="47.42578125" style="525" customWidth="1"/>
    <col min="13326" max="13329" width="0" style="525" hidden="1" customWidth="1"/>
    <col min="13330" max="13330" width="11.7109375" style="525" customWidth="1"/>
    <col min="13331" max="13331" width="6.42578125" style="525" bestFit="1" customWidth="1"/>
    <col min="13332" max="13332" width="11.7109375" style="525" customWidth="1"/>
    <col min="13333" max="13333" width="0" style="525" hidden="1" customWidth="1"/>
    <col min="13334" max="13334" width="3.7109375" style="525" customWidth="1"/>
    <col min="13335" max="13335" width="11.140625" style="525" bestFit="1" customWidth="1"/>
    <col min="13336" max="13568" width="10.5703125" style="525"/>
    <col min="13569" max="13576" width="0" style="525" hidden="1" customWidth="1"/>
    <col min="13577" max="13579" width="3.7109375" style="525" customWidth="1"/>
    <col min="13580" max="13580" width="12.7109375" style="525" customWidth="1"/>
    <col min="13581" max="13581" width="47.42578125" style="525" customWidth="1"/>
    <col min="13582" max="13585" width="0" style="525" hidden="1" customWidth="1"/>
    <col min="13586" max="13586" width="11.7109375" style="525" customWidth="1"/>
    <col min="13587" max="13587" width="6.42578125" style="525" bestFit="1" customWidth="1"/>
    <col min="13588" max="13588" width="11.7109375" style="525" customWidth="1"/>
    <col min="13589" max="13589" width="0" style="525" hidden="1" customWidth="1"/>
    <col min="13590" max="13590" width="3.7109375" style="525" customWidth="1"/>
    <col min="13591" max="13591" width="11.140625" style="525" bestFit="1" customWidth="1"/>
    <col min="13592" max="13824" width="10.5703125" style="525"/>
    <col min="13825" max="13832" width="0" style="525" hidden="1" customWidth="1"/>
    <col min="13833" max="13835" width="3.7109375" style="525" customWidth="1"/>
    <col min="13836" max="13836" width="12.7109375" style="525" customWidth="1"/>
    <col min="13837" max="13837" width="47.42578125" style="525" customWidth="1"/>
    <col min="13838" max="13841" width="0" style="525" hidden="1" customWidth="1"/>
    <col min="13842" max="13842" width="11.7109375" style="525" customWidth="1"/>
    <col min="13843" max="13843" width="6.42578125" style="525" bestFit="1" customWidth="1"/>
    <col min="13844" max="13844" width="11.7109375" style="525" customWidth="1"/>
    <col min="13845" max="13845" width="0" style="525" hidden="1" customWidth="1"/>
    <col min="13846" max="13846" width="3.7109375" style="525" customWidth="1"/>
    <col min="13847" max="13847" width="11.140625" style="525" bestFit="1" customWidth="1"/>
    <col min="13848" max="14080" width="10.5703125" style="525"/>
    <col min="14081" max="14088" width="0" style="525" hidden="1" customWidth="1"/>
    <col min="14089" max="14091" width="3.7109375" style="525" customWidth="1"/>
    <col min="14092" max="14092" width="12.7109375" style="525" customWidth="1"/>
    <col min="14093" max="14093" width="47.42578125" style="525" customWidth="1"/>
    <col min="14094" max="14097" width="0" style="525" hidden="1" customWidth="1"/>
    <col min="14098" max="14098" width="11.7109375" style="525" customWidth="1"/>
    <col min="14099" max="14099" width="6.42578125" style="525" bestFit="1" customWidth="1"/>
    <col min="14100" max="14100" width="11.7109375" style="525" customWidth="1"/>
    <col min="14101" max="14101" width="0" style="525" hidden="1" customWidth="1"/>
    <col min="14102" max="14102" width="3.7109375" style="525" customWidth="1"/>
    <col min="14103" max="14103" width="11.140625" style="525" bestFit="1" customWidth="1"/>
    <col min="14104" max="14336" width="10.5703125" style="525"/>
    <col min="14337" max="14344" width="0" style="525" hidden="1" customWidth="1"/>
    <col min="14345" max="14347" width="3.7109375" style="525" customWidth="1"/>
    <col min="14348" max="14348" width="12.7109375" style="525" customWidth="1"/>
    <col min="14349" max="14349" width="47.42578125" style="525" customWidth="1"/>
    <col min="14350" max="14353" width="0" style="525" hidden="1" customWidth="1"/>
    <col min="14354" max="14354" width="11.7109375" style="525" customWidth="1"/>
    <col min="14355" max="14355" width="6.42578125" style="525" bestFit="1" customWidth="1"/>
    <col min="14356" max="14356" width="11.7109375" style="525" customWidth="1"/>
    <col min="14357" max="14357" width="0" style="525" hidden="1" customWidth="1"/>
    <col min="14358" max="14358" width="3.7109375" style="525" customWidth="1"/>
    <col min="14359" max="14359" width="11.140625" style="525" bestFit="1" customWidth="1"/>
    <col min="14360" max="14592" width="10.5703125" style="525"/>
    <col min="14593" max="14600" width="0" style="525" hidden="1" customWidth="1"/>
    <col min="14601" max="14603" width="3.7109375" style="525" customWidth="1"/>
    <col min="14604" max="14604" width="12.7109375" style="525" customWidth="1"/>
    <col min="14605" max="14605" width="47.42578125" style="525" customWidth="1"/>
    <col min="14606" max="14609" width="0" style="525" hidden="1" customWidth="1"/>
    <col min="14610" max="14610" width="11.7109375" style="525" customWidth="1"/>
    <col min="14611" max="14611" width="6.42578125" style="525" bestFit="1" customWidth="1"/>
    <col min="14612" max="14612" width="11.7109375" style="525" customWidth="1"/>
    <col min="14613" max="14613" width="0" style="525" hidden="1" customWidth="1"/>
    <col min="14614" max="14614" width="3.7109375" style="525" customWidth="1"/>
    <col min="14615" max="14615" width="11.140625" style="525" bestFit="1" customWidth="1"/>
    <col min="14616" max="14848" width="10.5703125" style="525"/>
    <col min="14849" max="14856" width="0" style="525" hidden="1" customWidth="1"/>
    <col min="14857" max="14859" width="3.7109375" style="525" customWidth="1"/>
    <col min="14860" max="14860" width="12.7109375" style="525" customWidth="1"/>
    <col min="14861" max="14861" width="47.42578125" style="525" customWidth="1"/>
    <col min="14862" max="14865" width="0" style="525" hidden="1" customWidth="1"/>
    <col min="14866" max="14866" width="11.7109375" style="525" customWidth="1"/>
    <col min="14867" max="14867" width="6.42578125" style="525" bestFit="1" customWidth="1"/>
    <col min="14868" max="14868" width="11.7109375" style="525" customWidth="1"/>
    <col min="14869" max="14869" width="0" style="525" hidden="1" customWidth="1"/>
    <col min="14870" max="14870" width="3.7109375" style="525" customWidth="1"/>
    <col min="14871" max="14871" width="11.140625" style="525" bestFit="1" customWidth="1"/>
    <col min="14872" max="15104" width="10.5703125" style="525"/>
    <col min="15105" max="15112" width="0" style="525" hidden="1" customWidth="1"/>
    <col min="15113" max="15115" width="3.7109375" style="525" customWidth="1"/>
    <col min="15116" max="15116" width="12.7109375" style="525" customWidth="1"/>
    <col min="15117" max="15117" width="47.42578125" style="525" customWidth="1"/>
    <col min="15118" max="15121" width="0" style="525" hidden="1" customWidth="1"/>
    <col min="15122" max="15122" width="11.7109375" style="525" customWidth="1"/>
    <col min="15123" max="15123" width="6.42578125" style="525" bestFit="1" customWidth="1"/>
    <col min="15124" max="15124" width="11.7109375" style="525" customWidth="1"/>
    <col min="15125" max="15125" width="0" style="525" hidden="1" customWidth="1"/>
    <col min="15126" max="15126" width="3.7109375" style="525" customWidth="1"/>
    <col min="15127" max="15127" width="11.140625" style="525" bestFit="1" customWidth="1"/>
    <col min="15128" max="15360" width="10.5703125" style="525"/>
    <col min="15361" max="15368" width="0" style="525" hidden="1" customWidth="1"/>
    <col min="15369" max="15371" width="3.7109375" style="525" customWidth="1"/>
    <col min="15372" max="15372" width="12.7109375" style="525" customWidth="1"/>
    <col min="15373" max="15373" width="47.42578125" style="525" customWidth="1"/>
    <col min="15374" max="15377" width="0" style="525" hidden="1" customWidth="1"/>
    <col min="15378" max="15378" width="11.7109375" style="525" customWidth="1"/>
    <col min="15379" max="15379" width="6.42578125" style="525" bestFit="1" customWidth="1"/>
    <col min="15380" max="15380" width="11.7109375" style="525" customWidth="1"/>
    <col min="15381" max="15381" width="0" style="525" hidden="1" customWidth="1"/>
    <col min="15382" max="15382" width="3.7109375" style="525" customWidth="1"/>
    <col min="15383" max="15383" width="11.140625" style="525" bestFit="1" customWidth="1"/>
    <col min="15384" max="15616" width="10.5703125" style="525"/>
    <col min="15617" max="15624" width="0" style="525" hidden="1" customWidth="1"/>
    <col min="15625" max="15627" width="3.7109375" style="525" customWidth="1"/>
    <col min="15628" max="15628" width="12.7109375" style="525" customWidth="1"/>
    <col min="15629" max="15629" width="47.42578125" style="525" customWidth="1"/>
    <col min="15630" max="15633" width="0" style="525" hidden="1" customWidth="1"/>
    <col min="15634" max="15634" width="11.7109375" style="525" customWidth="1"/>
    <col min="15635" max="15635" width="6.42578125" style="525" bestFit="1" customWidth="1"/>
    <col min="15636" max="15636" width="11.7109375" style="525" customWidth="1"/>
    <col min="15637" max="15637" width="0" style="525" hidden="1" customWidth="1"/>
    <col min="15638" max="15638" width="3.7109375" style="525" customWidth="1"/>
    <col min="15639" max="15639" width="11.140625" style="525" bestFit="1" customWidth="1"/>
    <col min="15640" max="15872" width="10.5703125" style="525"/>
    <col min="15873" max="15880" width="0" style="525" hidden="1" customWidth="1"/>
    <col min="15881" max="15883" width="3.7109375" style="525" customWidth="1"/>
    <col min="15884" max="15884" width="12.7109375" style="525" customWidth="1"/>
    <col min="15885" max="15885" width="47.42578125" style="525" customWidth="1"/>
    <col min="15886" max="15889" width="0" style="525" hidden="1" customWidth="1"/>
    <col min="15890" max="15890" width="11.7109375" style="525" customWidth="1"/>
    <col min="15891" max="15891" width="6.42578125" style="525" bestFit="1" customWidth="1"/>
    <col min="15892" max="15892" width="11.7109375" style="525" customWidth="1"/>
    <col min="15893" max="15893" width="0" style="525" hidden="1" customWidth="1"/>
    <col min="15894" max="15894" width="3.7109375" style="525" customWidth="1"/>
    <col min="15895" max="15895" width="11.140625" style="525" bestFit="1" customWidth="1"/>
    <col min="15896" max="16128" width="10.5703125" style="525"/>
    <col min="16129" max="16136" width="0" style="525" hidden="1" customWidth="1"/>
    <col min="16137" max="16139" width="3.7109375" style="525" customWidth="1"/>
    <col min="16140" max="16140" width="12.7109375" style="525" customWidth="1"/>
    <col min="16141" max="16141" width="47.42578125" style="525" customWidth="1"/>
    <col min="16142" max="16145" width="0" style="525" hidden="1" customWidth="1"/>
    <col min="16146" max="16146" width="11.7109375" style="525" customWidth="1"/>
    <col min="16147" max="16147" width="6.42578125" style="525" bestFit="1" customWidth="1"/>
    <col min="16148" max="16148" width="11.7109375" style="525" customWidth="1"/>
    <col min="16149" max="16149" width="0" style="525" hidden="1" customWidth="1"/>
    <col min="16150" max="16150" width="3.7109375" style="525" customWidth="1"/>
    <col min="16151" max="16151" width="11.140625" style="525" bestFit="1" customWidth="1"/>
    <col min="16152" max="16384" width="10.5703125" style="525"/>
  </cols>
  <sheetData>
    <row r="1" spans="1:35" ht="14.25" hidden="1" customHeight="1"/>
    <row r="2" spans="1:35" ht="14.25" hidden="1" customHeight="1"/>
    <row r="3" spans="1:35" ht="14.25" hidden="1" customHeight="1"/>
    <row r="4" spans="1:35" ht="3" customHeight="1">
      <c r="J4" s="531"/>
      <c r="K4" s="531"/>
      <c r="L4" s="526"/>
      <c r="M4" s="526"/>
      <c r="N4" s="526"/>
      <c r="O4" s="534"/>
      <c r="P4" s="534"/>
      <c r="Q4" s="534"/>
      <c r="R4" s="534"/>
      <c r="S4" s="534"/>
      <c r="T4" s="534"/>
      <c r="U4" s="526"/>
    </row>
    <row r="5" spans="1:35" ht="22.5" customHeight="1">
      <c r="J5" s="531"/>
      <c r="K5" s="531"/>
      <c r="L5" s="1228" t="s">
        <v>657</v>
      </c>
      <c r="M5" s="1228"/>
      <c r="N5" s="1228"/>
      <c r="O5" s="1228"/>
      <c r="P5" s="1228"/>
      <c r="Q5" s="1228"/>
      <c r="R5" s="1228"/>
      <c r="S5" s="1228"/>
      <c r="T5" s="1228"/>
      <c r="U5" s="581"/>
    </row>
    <row r="6" spans="1:35" ht="3" customHeight="1">
      <c r="J6" s="531"/>
      <c r="K6" s="531"/>
      <c r="L6" s="526"/>
      <c r="M6" s="526"/>
      <c r="N6" s="526"/>
      <c r="O6" s="530"/>
      <c r="P6" s="530"/>
      <c r="Q6" s="530"/>
      <c r="R6" s="530"/>
      <c r="S6" s="530"/>
      <c r="T6" s="530"/>
      <c r="U6" s="526"/>
    </row>
    <row r="7" spans="1:35" s="572" customFormat="1" ht="22.5">
      <c r="A7" s="592"/>
      <c r="B7" s="592"/>
      <c r="C7" s="592"/>
      <c r="D7" s="592"/>
      <c r="E7" s="592"/>
      <c r="F7" s="592"/>
      <c r="G7" s="592"/>
      <c r="H7" s="592"/>
      <c r="L7" s="501"/>
      <c r="M7" s="619" t="s">
        <v>502</v>
      </c>
      <c r="N7" s="668"/>
      <c r="O7" s="1246" t="str">
        <f>IF(NameOrPr_ch="",IF(NameOrPr="","",NameOrPr),NameOrPr_ch)</f>
        <v>Министерство тарифного регулирования и энергетики Челябинской области</v>
      </c>
      <c r="P7" s="1247"/>
      <c r="Q7" s="1247"/>
      <c r="R7" s="1247"/>
      <c r="S7" s="1247"/>
      <c r="T7" s="1248"/>
      <c r="U7" s="669"/>
      <c r="X7" s="592"/>
      <c r="Y7" s="592"/>
      <c r="Z7" s="592"/>
      <c r="AA7" s="592"/>
      <c r="AB7" s="592"/>
      <c r="AC7" s="592"/>
      <c r="AD7" s="592"/>
      <c r="AE7" s="592"/>
      <c r="AF7" s="592"/>
      <c r="AG7" s="592"/>
      <c r="AH7" s="592"/>
      <c r="AI7" s="592"/>
    </row>
    <row r="8" spans="1:35" s="572" customFormat="1" ht="18.75">
      <c r="A8" s="592"/>
      <c r="B8" s="592"/>
      <c r="C8" s="592"/>
      <c r="D8" s="592"/>
      <c r="E8" s="592"/>
      <c r="F8" s="592"/>
      <c r="G8" s="592"/>
      <c r="H8" s="592"/>
      <c r="L8" s="501"/>
      <c r="M8" s="619" t="s">
        <v>596</v>
      </c>
      <c r="N8" s="668"/>
      <c r="O8" s="1246" t="str">
        <f>IF(datePr_ch="",IF(datePr="","",datePr),datePr_ch)</f>
        <v>08.12.2022</v>
      </c>
      <c r="P8" s="1247"/>
      <c r="Q8" s="1247"/>
      <c r="R8" s="1247"/>
      <c r="S8" s="1247"/>
      <c r="T8" s="1248"/>
      <c r="U8" s="669"/>
      <c r="X8" s="592"/>
      <c r="Y8" s="592"/>
      <c r="Z8" s="592"/>
      <c r="AA8" s="592"/>
      <c r="AB8" s="592"/>
      <c r="AC8" s="592"/>
      <c r="AD8" s="592"/>
      <c r="AE8" s="592"/>
      <c r="AF8" s="592"/>
      <c r="AG8" s="592"/>
      <c r="AH8" s="592"/>
      <c r="AI8" s="592"/>
    </row>
    <row r="9" spans="1:35" s="572" customFormat="1" ht="18.75">
      <c r="A9" s="592"/>
      <c r="B9" s="592"/>
      <c r="C9" s="592"/>
      <c r="D9" s="592"/>
      <c r="E9" s="592"/>
      <c r="F9" s="592"/>
      <c r="G9" s="592"/>
      <c r="H9" s="592"/>
      <c r="L9" s="554"/>
      <c r="M9" s="619" t="s">
        <v>595</v>
      </c>
      <c r="N9" s="668"/>
      <c r="O9" s="1246" t="str">
        <f>IF(numberPr_ch="",IF(numberPr="","",numberPr),numberPr_ch)</f>
        <v>106/2</v>
      </c>
      <c r="P9" s="1247"/>
      <c r="Q9" s="1247"/>
      <c r="R9" s="1247"/>
      <c r="S9" s="1247"/>
      <c r="T9" s="1248"/>
      <c r="U9" s="669"/>
      <c r="X9" s="592"/>
      <c r="Y9" s="592"/>
      <c r="Z9" s="592"/>
      <c r="AA9" s="592"/>
      <c r="AB9" s="592"/>
      <c r="AC9" s="592"/>
      <c r="AD9" s="592"/>
      <c r="AE9" s="592"/>
      <c r="AF9" s="592"/>
      <c r="AG9" s="592"/>
      <c r="AH9" s="592"/>
      <c r="AI9" s="592"/>
    </row>
    <row r="10" spans="1:35" s="572" customFormat="1" ht="18.75">
      <c r="A10" s="592"/>
      <c r="B10" s="592"/>
      <c r="C10" s="592"/>
      <c r="D10" s="592"/>
      <c r="E10" s="592"/>
      <c r="F10" s="592"/>
      <c r="G10" s="592"/>
      <c r="H10" s="592"/>
      <c r="L10" s="554"/>
      <c r="M10" s="619" t="s">
        <v>501</v>
      </c>
      <c r="N10" s="668"/>
      <c r="O10" s="1246" t="str">
        <f>IF(IstPub_ch="",IF(IstPub="","",IstPub),IstPub_ch)</f>
        <v xml:space="preserve">Официальный сайт Министерства тарифного регулирования и энергетики </v>
      </c>
      <c r="P10" s="1247"/>
      <c r="Q10" s="1247"/>
      <c r="R10" s="1247"/>
      <c r="S10" s="1247"/>
      <c r="T10" s="1248"/>
      <c r="U10" s="669"/>
      <c r="X10" s="592"/>
      <c r="Y10" s="592"/>
      <c r="Z10" s="592"/>
      <c r="AA10" s="592"/>
      <c r="AB10" s="592"/>
      <c r="AC10" s="592"/>
      <c r="AD10" s="592"/>
      <c r="AE10" s="592"/>
      <c r="AF10" s="592"/>
      <c r="AG10" s="592"/>
      <c r="AH10" s="592"/>
      <c r="AI10" s="592"/>
    </row>
    <row r="11" spans="1:35" s="572" customFormat="1" ht="11.25" hidden="1" customHeight="1">
      <c r="A11" s="592"/>
      <c r="B11" s="592"/>
      <c r="C11" s="592"/>
      <c r="D11" s="592"/>
      <c r="E11" s="592"/>
      <c r="F11" s="592"/>
      <c r="G11" s="592"/>
      <c r="H11" s="592"/>
      <c r="L11" s="1229"/>
      <c r="M11" s="1229"/>
      <c r="N11" s="568"/>
      <c r="O11" s="1249"/>
      <c r="P11" s="1249"/>
      <c r="Q11" s="1249"/>
      <c r="R11" s="1249"/>
      <c r="S11" s="1249"/>
      <c r="T11" s="1249"/>
      <c r="U11" s="590" t="s">
        <v>373</v>
      </c>
      <c r="X11" s="592"/>
      <c r="Y11" s="592"/>
      <c r="Z11" s="592"/>
      <c r="AA11" s="592"/>
      <c r="AB11" s="592"/>
      <c r="AC11" s="592"/>
      <c r="AD11" s="592"/>
      <c r="AE11" s="592"/>
      <c r="AF11" s="592"/>
      <c r="AG11" s="592"/>
      <c r="AH11" s="592"/>
      <c r="AI11" s="592"/>
    </row>
    <row r="12" spans="1:35">
      <c r="J12" s="531"/>
      <c r="K12" s="531"/>
      <c r="L12" s="526"/>
      <c r="M12" s="526"/>
      <c r="N12" s="526"/>
      <c r="O12" s="1250"/>
      <c r="P12" s="1250"/>
      <c r="Q12" s="1250"/>
      <c r="R12" s="1250"/>
      <c r="S12" s="1250"/>
      <c r="T12" s="1250"/>
      <c r="U12" s="1250"/>
    </row>
    <row r="13" spans="1:35" ht="14.25" customHeight="1">
      <c r="J13" s="531"/>
      <c r="K13" s="531"/>
      <c r="L13" s="1157" t="s">
        <v>454</v>
      </c>
      <c r="M13" s="1157"/>
      <c r="N13" s="1157"/>
      <c r="O13" s="1157"/>
      <c r="P13" s="1157"/>
      <c r="Q13" s="1157"/>
      <c r="R13" s="1157"/>
      <c r="S13" s="1157"/>
      <c r="T13" s="1157"/>
      <c r="U13" s="1157"/>
      <c r="V13" s="1157"/>
      <c r="W13" s="1157" t="s">
        <v>455</v>
      </c>
    </row>
    <row r="14" spans="1:35" ht="14.25" customHeight="1">
      <c r="J14" s="531"/>
      <c r="K14" s="531"/>
      <c r="L14" s="1212" t="s">
        <v>92</v>
      </c>
      <c r="M14" s="1212" t="s">
        <v>639</v>
      </c>
      <c r="N14" s="523"/>
      <c r="O14" s="1213" t="s">
        <v>641</v>
      </c>
      <c r="P14" s="1214"/>
      <c r="Q14" s="1214"/>
      <c r="R14" s="1214"/>
      <c r="S14" s="1214"/>
      <c r="T14" s="1215"/>
      <c r="U14" s="1223" t="s">
        <v>341</v>
      </c>
      <c r="V14" s="1209" t="s">
        <v>275</v>
      </c>
      <c r="W14" s="1157"/>
    </row>
    <row r="15" spans="1:35" ht="14.25" customHeight="1">
      <c r="J15" s="531"/>
      <c r="K15" s="531"/>
      <c r="L15" s="1212"/>
      <c r="M15" s="1212"/>
      <c r="N15" s="523"/>
      <c r="O15" s="1218" t="s">
        <v>621</v>
      </c>
      <c r="P15" s="1216"/>
      <c r="Q15" s="1217"/>
      <c r="R15" s="1221" t="s">
        <v>654</v>
      </c>
      <c r="S15" s="1221"/>
      <c r="T15" s="1222"/>
      <c r="U15" s="1224"/>
      <c r="V15" s="1210"/>
      <c r="W15" s="1157"/>
    </row>
    <row r="16" spans="1:35" ht="30" customHeight="1">
      <c r="J16" s="531"/>
      <c r="K16" s="531"/>
      <c r="L16" s="1212"/>
      <c r="M16" s="1212"/>
      <c r="N16" s="522"/>
      <c r="O16" s="1219"/>
      <c r="P16" s="537"/>
      <c r="Q16" s="537"/>
      <c r="R16" s="538" t="s">
        <v>274</v>
      </c>
      <c r="S16" s="1207" t="s">
        <v>273</v>
      </c>
      <c r="T16" s="1208"/>
      <c r="U16" s="1225"/>
      <c r="V16" s="1211"/>
      <c r="W16" s="1157"/>
    </row>
    <row r="17" spans="1:36">
      <c r="J17" s="531"/>
      <c r="K17" s="571">
        <v>1</v>
      </c>
      <c r="L17" s="649" t="s">
        <v>93</v>
      </c>
      <c r="M17" s="649" t="s">
        <v>49</v>
      </c>
      <c r="N17" s="670" t="s">
        <v>49</v>
      </c>
      <c r="O17" s="650">
        <f ca="1">OFFSET(O17,0,-1)+1</f>
        <v>3</v>
      </c>
      <c r="P17" s="651">
        <f ca="1">OFFSET(P17,0,-1)</f>
        <v>3</v>
      </c>
      <c r="Q17" s="651">
        <f ca="1">OFFSET(Q17,0,-1)</f>
        <v>3</v>
      </c>
      <c r="R17" s="650">
        <f ca="1">OFFSET(R17,0,-1)+1</f>
        <v>4</v>
      </c>
      <c r="S17" s="1230">
        <f ca="1">OFFSET(S17,0,-1)+1</f>
        <v>5</v>
      </c>
      <c r="T17" s="1230"/>
      <c r="U17" s="650">
        <f ca="1">OFFSET(U17,0,-2)+1</f>
        <v>6</v>
      </c>
      <c r="V17" s="651">
        <f ca="1">OFFSET(V17,0,-1)</f>
        <v>6</v>
      </c>
      <c r="W17" s="650">
        <f ca="1">OFFSET(W17,0,-1)+1</f>
        <v>7</v>
      </c>
    </row>
    <row r="18" spans="1:36" ht="22.5">
      <c r="A18" s="1231">
        <v>1</v>
      </c>
      <c r="B18" s="921"/>
      <c r="C18" s="921"/>
      <c r="D18" s="921"/>
      <c r="E18" s="922"/>
      <c r="F18" s="923"/>
      <c r="G18" s="921"/>
      <c r="H18" s="921"/>
      <c r="I18" s="924"/>
      <c r="J18" s="919"/>
      <c r="K18" s="928">
        <v>1</v>
      </c>
      <c r="L18" s="595">
        <f>mergeValue(A18)</f>
        <v>1</v>
      </c>
      <c r="M18" s="643" t="s">
        <v>20</v>
      </c>
      <c r="N18" s="582"/>
      <c r="O18" s="1243"/>
      <c r="P18" s="1243"/>
      <c r="Q18" s="1243"/>
      <c r="R18" s="1243"/>
      <c r="S18" s="1243"/>
      <c r="T18" s="1243"/>
      <c r="U18" s="1243"/>
      <c r="V18" s="1243"/>
      <c r="W18" s="632" t="s">
        <v>658</v>
      </c>
    </row>
    <row r="19" spans="1:36" ht="22.5">
      <c r="A19" s="1231"/>
      <c r="B19" s="1231">
        <v>1</v>
      </c>
      <c r="C19" s="921"/>
      <c r="D19" s="921"/>
      <c r="E19" s="923"/>
      <c r="F19" s="923"/>
      <c r="G19" s="921"/>
      <c r="H19" s="921"/>
      <c r="I19" s="918"/>
      <c r="J19" s="917"/>
      <c r="K19" s="928">
        <v>1</v>
      </c>
      <c r="L19" s="595" t="str">
        <f>mergeValue(A19) &amp;"."&amp; mergeValue(B19)</f>
        <v>1.1</v>
      </c>
      <c r="M19" s="548" t="s">
        <v>16</v>
      </c>
      <c r="N19" s="582"/>
      <c r="O19" s="1243"/>
      <c r="P19" s="1243"/>
      <c r="Q19" s="1243"/>
      <c r="R19" s="1243"/>
      <c r="S19" s="1243"/>
      <c r="T19" s="1243"/>
      <c r="U19" s="1243"/>
      <c r="V19" s="1243"/>
      <c r="W19" s="632" t="s">
        <v>477</v>
      </c>
    </row>
    <row r="20" spans="1:36" ht="22.5">
      <c r="A20" s="1231"/>
      <c r="B20" s="1231"/>
      <c r="C20" s="1231">
        <v>1</v>
      </c>
      <c r="D20" s="921"/>
      <c r="E20" s="923"/>
      <c r="F20" s="923"/>
      <c r="G20" s="921"/>
      <c r="H20" s="921"/>
      <c r="I20" s="925"/>
      <c r="J20" s="917"/>
      <c r="K20" s="928">
        <v>1</v>
      </c>
      <c r="L20" s="595" t="str">
        <f>mergeValue(A20) &amp;"."&amp; mergeValue(B20)&amp;"."&amp; mergeValue(C20)</f>
        <v>1.1.1</v>
      </c>
      <c r="M20" s="549" t="s">
        <v>7</v>
      </c>
      <c r="N20" s="582"/>
      <c r="O20" s="1243"/>
      <c r="P20" s="1243"/>
      <c r="Q20" s="1243"/>
      <c r="R20" s="1243"/>
      <c r="S20" s="1243"/>
      <c r="T20" s="1243"/>
      <c r="U20" s="1243"/>
      <c r="V20" s="1243"/>
      <c r="W20" s="632" t="s">
        <v>633</v>
      </c>
    </row>
    <row r="21" spans="1:36" ht="22.5">
      <c r="A21" s="1231"/>
      <c r="B21" s="1231"/>
      <c r="C21" s="1231"/>
      <c r="D21" s="1231">
        <v>1</v>
      </c>
      <c r="E21" s="923"/>
      <c r="F21" s="923"/>
      <c r="G21" s="921"/>
      <c r="H21" s="921"/>
      <c r="I21" s="1231">
        <v>1</v>
      </c>
      <c r="J21" s="917"/>
      <c r="K21" s="928">
        <v>1</v>
      </c>
      <c r="L21" s="595" t="str">
        <f>mergeValue(A21) &amp;"."&amp; mergeValue(B21)&amp;"."&amp; mergeValue(C21)&amp;"."&amp; mergeValue(D21)</f>
        <v>1.1.1.1</v>
      </c>
      <c r="M21" s="550" t="s">
        <v>22</v>
      </c>
      <c r="N21" s="582"/>
      <c r="O21" s="1243"/>
      <c r="P21" s="1243"/>
      <c r="Q21" s="1243"/>
      <c r="R21" s="1243"/>
      <c r="S21" s="1243"/>
      <c r="T21" s="1243"/>
      <c r="U21" s="1243"/>
      <c r="V21" s="1243"/>
      <c r="W21" s="632" t="s">
        <v>634</v>
      </c>
    </row>
    <row r="22" spans="1:36" ht="11.25" hidden="1" customHeight="1">
      <c r="A22" s="1231"/>
      <c r="B22" s="1231"/>
      <c r="C22" s="1231"/>
      <c r="D22" s="1231"/>
      <c r="E22" s="1231">
        <v>1</v>
      </c>
      <c r="F22" s="923"/>
      <c r="G22" s="921"/>
      <c r="H22" s="921"/>
      <c r="I22" s="1231"/>
      <c r="J22" s="923"/>
      <c r="K22" s="928">
        <v>1</v>
      </c>
      <c r="L22" s="595"/>
      <c r="M22" s="556"/>
      <c r="N22" s="583"/>
      <c r="O22" s="633"/>
      <c r="P22" s="633"/>
      <c r="Q22" s="633"/>
      <c r="R22" s="633"/>
      <c r="S22" s="633"/>
      <c r="T22" s="633"/>
      <c r="U22" s="595"/>
      <c r="V22" s="509"/>
      <c r="W22" s="561"/>
    </row>
    <row r="23" spans="1:36" ht="90">
      <c r="A23" s="1231"/>
      <c r="B23" s="1231"/>
      <c r="C23" s="1231"/>
      <c r="D23" s="1231"/>
      <c r="E23" s="1231"/>
      <c r="F23" s="1231">
        <v>1</v>
      </c>
      <c r="G23" s="921"/>
      <c r="H23" s="921"/>
      <c r="I23" s="1231"/>
      <c r="J23" s="1251"/>
      <c r="K23" s="928">
        <v>1</v>
      </c>
      <c r="L23" s="595" t="str">
        <f>mergeValue(A23) &amp;"."&amp; mergeValue(B23)&amp;"."&amp; mergeValue(C23)&amp;"."&amp; mergeValue(D23)&amp;"."&amp;  mergeValue(F23)</f>
        <v>1.1.1.1.1</v>
      </c>
      <c r="M23" s="556" t="s">
        <v>10</v>
      </c>
      <c r="N23" s="583"/>
      <c r="O23" s="1233"/>
      <c r="P23" s="1233"/>
      <c r="Q23" s="1233"/>
      <c r="R23" s="1233"/>
      <c r="S23" s="1233"/>
      <c r="T23" s="1233"/>
      <c r="U23" s="1233"/>
      <c r="V23" s="1233"/>
      <c r="W23" s="632" t="s">
        <v>635</v>
      </c>
      <c r="Y23" s="591" t="str">
        <f>strCheckUnique(Z23:Z26)</f>
        <v/>
      </c>
      <c r="AA23" s="591"/>
    </row>
    <row r="24" spans="1:36" ht="189" customHeight="1">
      <c r="A24" s="1231"/>
      <c r="B24" s="1231"/>
      <c r="C24" s="1231"/>
      <c r="D24" s="1231"/>
      <c r="E24" s="1231"/>
      <c r="F24" s="1231"/>
      <c r="G24" s="921">
        <v>1</v>
      </c>
      <c r="H24" s="921"/>
      <c r="I24" s="1231"/>
      <c r="J24" s="1251"/>
      <c r="K24" s="920"/>
      <c r="L24" s="595" t="str">
        <f>mergeValue(A24) &amp;"."&amp; mergeValue(B24)&amp;"."&amp; mergeValue(C24)&amp;"."&amp; mergeValue(D24)&amp;"."&amp;  mergeValue(F24)&amp;"."&amp;  mergeValue(G24)</f>
        <v>1.1.1.1.1.1</v>
      </c>
      <c r="M24" s="1070"/>
      <c r="N24" s="588"/>
      <c r="O24" s="564"/>
      <c r="P24" s="564"/>
      <c r="Q24" s="564"/>
      <c r="R24" s="1241"/>
      <c r="S24" s="1227" t="s">
        <v>84</v>
      </c>
      <c r="T24" s="1241"/>
      <c r="U24" s="1227" t="s">
        <v>85</v>
      </c>
      <c r="V24" s="539"/>
      <c r="W24" s="1202" t="s">
        <v>659</v>
      </c>
      <c r="X24" s="587" t="str">
        <f>strCheckDate(O25:V25)</f>
        <v/>
      </c>
      <c r="Y24" s="591"/>
      <c r="Z24" s="591" t="str">
        <f>IF(M24="","",M24 )</f>
        <v/>
      </c>
      <c r="AA24" s="591"/>
      <c r="AB24" s="591"/>
      <c r="AC24" s="591"/>
    </row>
    <row r="25" spans="1:36" ht="11.25" hidden="1" customHeight="1">
      <c r="A25" s="1231"/>
      <c r="B25" s="1231"/>
      <c r="C25" s="1231"/>
      <c r="D25" s="1231"/>
      <c r="E25" s="1231"/>
      <c r="F25" s="1231"/>
      <c r="G25" s="921"/>
      <c r="H25" s="921"/>
      <c r="I25" s="1231"/>
      <c r="J25" s="1251"/>
      <c r="K25" s="928">
        <v>1</v>
      </c>
      <c r="L25" s="602"/>
      <c r="M25" s="648"/>
      <c r="N25" s="588"/>
      <c r="O25" s="564"/>
      <c r="P25" s="564"/>
      <c r="Q25" s="586" t="str">
        <f>R24 &amp; "-" &amp; T24</f>
        <v>-</v>
      </c>
      <c r="R25" s="1241"/>
      <c r="S25" s="1227"/>
      <c r="T25" s="1241"/>
      <c r="U25" s="1227"/>
      <c r="V25" s="539"/>
      <c r="W25" s="1203"/>
      <c r="Y25" s="591"/>
      <c r="Z25" s="591"/>
      <c r="AA25" s="591"/>
      <c r="AB25" s="591"/>
      <c r="AC25" s="591"/>
    </row>
    <row r="26" spans="1:36" s="524" customFormat="1" ht="15" customHeight="1">
      <c r="A26" s="1231"/>
      <c r="B26" s="1231"/>
      <c r="C26" s="1231"/>
      <c r="D26" s="1231"/>
      <c r="E26" s="1231"/>
      <c r="F26" s="1231"/>
      <c r="G26" s="921"/>
      <c r="H26" s="921"/>
      <c r="I26" s="1231"/>
      <c r="J26" s="1251"/>
      <c r="K26" s="928">
        <v>1</v>
      </c>
      <c r="L26" s="540"/>
      <c r="M26" s="558" t="s">
        <v>25</v>
      </c>
      <c r="N26" s="553"/>
      <c r="O26" s="547"/>
      <c r="P26" s="547"/>
      <c r="Q26" s="547"/>
      <c r="R26" s="575"/>
      <c r="S26" s="566"/>
      <c r="T26" s="565"/>
      <c r="U26" s="553"/>
      <c r="V26" s="562"/>
      <c r="W26" s="1204"/>
      <c r="X26" s="589"/>
      <c r="Y26" s="589"/>
      <c r="Z26" s="589"/>
      <c r="AA26" s="589"/>
      <c r="AB26" s="589"/>
      <c r="AC26" s="589"/>
      <c r="AD26" s="589"/>
      <c r="AE26" s="589"/>
      <c r="AF26" s="589"/>
      <c r="AG26" s="589"/>
      <c r="AH26" s="589"/>
      <c r="AI26" s="589"/>
    </row>
    <row r="27" spans="1:36" s="524" customFormat="1" ht="15" customHeight="1">
      <c r="A27" s="1231"/>
      <c r="B27" s="1231"/>
      <c r="C27" s="1231"/>
      <c r="D27" s="1231"/>
      <c r="E27" s="1231"/>
      <c r="F27" s="923"/>
      <c r="G27" s="923"/>
      <c r="H27" s="921"/>
      <c r="I27" s="1231"/>
      <c r="J27" s="923"/>
      <c r="K27" s="927"/>
      <c r="L27" s="540"/>
      <c r="M27" s="553" t="s">
        <v>11</v>
      </c>
      <c r="N27" s="558"/>
      <c r="O27" s="558"/>
      <c r="P27" s="558"/>
      <c r="Q27" s="558"/>
      <c r="R27" s="558"/>
      <c r="S27" s="558"/>
      <c r="T27" s="558"/>
      <c r="U27" s="558"/>
      <c r="V27" s="558"/>
      <c r="W27" s="562"/>
      <c r="X27" s="589"/>
      <c r="Y27" s="589"/>
      <c r="Z27" s="589"/>
      <c r="AA27" s="589"/>
      <c r="AB27" s="589"/>
      <c r="AC27" s="589"/>
      <c r="AD27" s="589"/>
      <c r="AE27" s="589"/>
      <c r="AF27" s="589"/>
      <c r="AG27" s="589"/>
      <c r="AH27" s="589"/>
      <c r="AI27" s="589"/>
      <c r="AJ27" s="589"/>
    </row>
    <row r="28" spans="1:36" s="524" customFormat="1" ht="15" hidden="1" customHeight="1">
      <c r="A28" s="1231"/>
      <c r="B28" s="1231"/>
      <c r="C28" s="1231"/>
      <c r="D28" s="1231"/>
      <c r="E28" s="923"/>
      <c r="F28" s="923"/>
      <c r="G28" s="923"/>
      <c r="H28" s="921"/>
      <c r="I28" s="1231"/>
      <c r="J28" s="923"/>
      <c r="K28" s="927"/>
      <c r="L28" s="540"/>
      <c r="M28" s="553"/>
      <c r="N28" s="558"/>
      <c r="O28" s="558"/>
      <c r="P28" s="558"/>
      <c r="Q28" s="558"/>
      <c r="R28" s="558"/>
      <c r="S28" s="558"/>
      <c r="T28" s="558"/>
      <c r="U28" s="558"/>
      <c r="V28" s="558"/>
      <c r="W28" s="562"/>
      <c r="X28" s="589"/>
      <c r="Y28" s="589"/>
      <c r="Z28" s="589"/>
      <c r="AA28" s="589"/>
      <c r="AB28" s="589"/>
      <c r="AC28" s="589"/>
      <c r="AD28" s="589"/>
      <c r="AE28" s="589"/>
      <c r="AF28" s="589"/>
      <c r="AG28" s="589"/>
      <c r="AH28" s="589"/>
      <c r="AI28" s="589"/>
      <c r="AJ28" s="589"/>
    </row>
    <row r="29" spans="1:36" s="524" customFormat="1" ht="15" customHeight="1">
      <c r="A29" s="1231"/>
      <c r="B29" s="1231"/>
      <c r="C29" s="1231"/>
      <c r="D29" s="926"/>
      <c r="E29" s="926"/>
      <c r="F29" s="923"/>
      <c r="G29" s="921"/>
      <c r="H29" s="921"/>
      <c r="I29" s="919"/>
      <c r="J29" s="916"/>
      <c r="K29" s="928">
        <v>1</v>
      </c>
      <c r="L29" s="540"/>
      <c r="M29" s="552" t="s">
        <v>17</v>
      </c>
      <c r="N29" s="551"/>
      <c r="O29" s="547"/>
      <c r="P29" s="547"/>
      <c r="Q29" s="547"/>
      <c r="R29" s="575"/>
      <c r="S29" s="566"/>
      <c r="T29" s="565"/>
      <c r="U29" s="551"/>
      <c r="V29" s="566"/>
      <c r="W29" s="562"/>
      <c r="X29" s="589"/>
      <c r="Y29" s="589"/>
      <c r="Z29" s="589"/>
      <c r="AA29" s="589"/>
      <c r="AB29" s="589"/>
      <c r="AC29" s="589"/>
      <c r="AD29" s="589"/>
      <c r="AE29" s="589"/>
      <c r="AF29" s="589"/>
      <c r="AG29" s="589"/>
      <c r="AH29" s="589"/>
      <c r="AI29" s="589"/>
    </row>
    <row r="30" spans="1:36" s="524" customFormat="1" ht="15" customHeight="1">
      <c r="A30" s="1231"/>
      <c r="B30" s="1231"/>
      <c r="C30" s="926"/>
      <c r="D30" s="926"/>
      <c r="E30" s="926"/>
      <c r="F30" s="926"/>
      <c r="G30" s="921"/>
      <c r="H30" s="921"/>
      <c r="I30" s="929"/>
      <c r="J30" s="916"/>
      <c r="K30" s="928">
        <v>1</v>
      </c>
      <c r="L30" s="540"/>
      <c r="M30" s="551" t="s">
        <v>18</v>
      </c>
      <c r="N30" s="551"/>
      <c r="O30" s="547"/>
      <c r="P30" s="547"/>
      <c r="Q30" s="547"/>
      <c r="R30" s="575"/>
      <c r="S30" s="566"/>
      <c r="T30" s="565"/>
      <c r="U30" s="551"/>
      <c r="V30" s="566"/>
      <c r="W30" s="562"/>
      <c r="X30" s="589"/>
      <c r="Y30" s="589"/>
      <c r="Z30" s="589"/>
      <c r="AA30" s="589"/>
      <c r="AB30" s="589"/>
      <c r="AC30" s="589"/>
      <c r="AD30" s="589"/>
      <c r="AE30" s="589"/>
      <c r="AF30" s="589"/>
      <c r="AG30" s="589"/>
      <c r="AH30" s="589"/>
      <c r="AI30" s="589"/>
    </row>
    <row r="31" spans="1:36" s="524" customFormat="1" ht="15" customHeight="1">
      <c r="A31" s="1231"/>
      <c r="B31" s="926"/>
      <c r="C31" s="926"/>
      <c r="D31" s="926"/>
      <c r="E31" s="926"/>
      <c r="F31" s="926"/>
      <c r="G31" s="921"/>
      <c r="H31" s="921"/>
      <c r="I31" s="919"/>
      <c r="J31" s="916"/>
      <c r="K31" s="928">
        <v>1</v>
      </c>
      <c r="L31" s="540"/>
      <c r="M31" s="560" t="s">
        <v>19</v>
      </c>
      <c r="N31" s="551"/>
      <c r="O31" s="547"/>
      <c r="P31" s="547"/>
      <c r="Q31" s="547"/>
      <c r="R31" s="575"/>
      <c r="S31" s="566"/>
      <c r="T31" s="565"/>
      <c r="U31" s="551"/>
      <c r="V31" s="566"/>
      <c r="W31" s="562"/>
      <c r="X31" s="589"/>
      <c r="Y31" s="589"/>
      <c r="Z31" s="589"/>
      <c r="AA31" s="589"/>
      <c r="AB31" s="589"/>
      <c r="AC31" s="589"/>
      <c r="AD31" s="589"/>
      <c r="AE31" s="589"/>
      <c r="AF31" s="589"/>
      <c r="AG31" s="589"/>
      <c r="AH31" s="589"/>
      <c r="AI31" s="589"/>
    </row>
    <row r="32" spans="1:36" s="524" customFormat="1" ht="15" customHeight="1">
      <c r="A32" s="915"/>
      <c r="B32" s="915"/>
      <c r="C32" s="915"/>
      <c r="D32" s="915"/>
      <c r="E32" s="915"/>
      <c r="F32" s="915"/>
      <c r="G32" s="915"/>
      <c r="H32" s="915"/>
      <c r="I32" s="915"/>
      <c r="J32" s="915"/>
      <c r="K32" s="915"/>
      <c r="L32" s="494"/>
      <c r="M32" s="567" t="s">
        <v>309</v>
      </c>
      <c r="N32" s="551"/>
      <c r="O32" s="547"/>
      <c r="P32" s="547"/>
      <c r="Q32" s="547"/>
      <c r="R32" s="575"/>
      <c r="S32" s="566"/>
      <c r="T32" s="565"/>
      <c r="U32" s="551"/>
      <c r="V32" s="566"/>
      <c r="W32" s="562"/>
      <c r="X32" s="589"/>
      <c r="Y32" s="589"/>
      <c r="Z32" s="589"/>
      <c r="AA32" s="589"/>
      <c r="AB32" s="589"/>
      <c r="AC32" s="589"/>
      <c r="AD32" s="589"/>
      <c r="AE32" s="589"/>
      <c r="AF32" s="589"/>
      <c r="AG32" s="589"/>
      <c r="AH32" s="589"/>
      <c r="AI32" s="589"/>
    </row>
    <row r="33" spans="12:23" ht="3" customHeight="1">
      <c r="L33" s="487"/>
      <c r="M33" s="487"/>
      <c r="N33" s="487"/>
      <c r="O33" s="487"/>
      <c r="P33" s="487"/>
      <c r="Q33" s="487"/>
      <c r="R33" s="487"/>
      <c r="S33" s="487"/>
      <c r="T33" s="487"/>
      <c r="U33" s="487"/>
    </row>
    <row r="34" spans="12:23" ht="106.5" customHeight="1">
      <c r="L34" s="1">
        <v>1</v>
      </c>
      <c r="M34" s="1195" t="s">
        <v>660</v>
      </c>
      <c r="N34" s="1195"/>
      <c r="O34" s="1195"/>
      <c r="P34" s="1195"/>
      <c r="Q34" s="1195"/>
      <c r="R34" s="1195"/>
      <c r="S34" s="1195"/>
      <c r="T34" s="1195"/>
      <c r="U34" s="1195"/>
      <c r="V34" s="1195"/>
      <c r="W34" s="1195"/>
    </row>
  </sheetData>
  <sheetProtection algorithmName="SHA-512" hashValue="kcS40maiuYSDAp+L68ClUHC0tEmvOZOBzoeTdIs6i16szKTW/qxZpTtZCRXm0jNVzrmE98fCKX/T+5SioLSPow==" saltValue="LvQEYpiL2UYPEFYoIc8SrA==" spinCount="100000" sheet="1" objects="1" scenarios="1" formatColumns="0" formatRows="0"/>
  <dataConsolidate leftLabels="1"/>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69</v>
      </c>
    </row>
    <row r="2" spans="1:20" ht="22.5">
      <c r="F2" s="1196" t="s">
        <v>491</v>
      </c>
      <c r="G2" s="1197"/>
      <c r="H2" s="1198"/>
      <c r="I2" s="642"/>
    </row>
    <row r="3" spans="1:20" ht="3" customHeight="1"/>
    <row r="4" spans="1:20" s="572" customFormat="1" ht="11.25">
      <c r="A4" s="592"/>
      <c r="B4" s="592"/>
      <c r="C4" s="592"/>
      <c r="D4" s="592"/>
      <c r="F4" s="1157" t="s">
        <v>454</v>
      </c>
      <c r="G4" s="1157"/>
      <c r="H4" s="1157"/>
      <c r="I4" s="1199"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199"/>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27.12.2022</v>
      </c>
      <c r="I7" s="583" t="s">
        <v>493</v>
      </c>
      <c r="J7" s="617"/>
      <c r="K7" s="592"/>
      <c r="L7" s="592"/>
      <c r="M7" s="592"/>
      <c r="N7" s="592"/>
      <c r="O7" s="592"/>
      <c r="P7" s="592"/>
      <c r="Q7" s="592"/>
      <c r="R7" s="592"/>
      <c r="S7" s="592"/>
      <c r="T7" s="592"/>
    </row>
    <row r="8" spans="1:20" s="572" customFormat="1" ht="45">
      <c r="A8" s="1200">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0"/>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0"/>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0"/>
      <c r="B11" s="1200">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200"/>
      <c r="B12" s="1200"/>
      <c r="C12" s="1200">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0"/>
      <c r="B13" s="1200"/>
      <c r="C13" s="1200"/>
      <c r="D13" s="625">
        <v>1</v>
      </c>
      <c r="F13" s="618" t="str">
        <f>"4."&amp;mergeValue(A13) &amp;"."&amp;mergeValue(B13)&amp;"."&amp;mergeValue(C13)&amp;"."&amp;mergeValue(D13)</f>
        <v>4.1.1.1.1</v>
      </c>
      <c r="G13" s="635" t="s">
        <v>498</v>
      </c>
      <c r="H13" s="606"/>
      <c r="I13" s="1201" t="s">
        <v>591</v>
      </c>
      <c r="J13" s="617"/>
      <c r="K13" s="592"/>
      <c r="L13" s="592"/>
      <c r="M13" s="592"/>
      <c r="N13" s="592"/>
      <c r="O13" s="592"/>
      <c r="P13" s="592"/>
      <c r="Q13" s="592"/>
      <c r="R13" s="592"/>
      <c r="S13" s="592"/>
      <c r="T13" s="592"/>
    </row>
    <row r="14" spans="1:20" s="572" customFormat="1" ht="18.75">
      <c r="A14" s="1200"/>
      <c r="B14" s="1200"/>
      <c r="C14" s="1200"/>
      <c r="D14" s="625"/>
      <c r="F14" s="621"/>
      <c r="G14" s="552" t="s">
        <v>4</v>
      </c>
      <c r="H14" s="626"/>
      <c r="I14" s="1201"/>
      <c r="J14" s="617"/>
      <c r="K14" s="592"/>
      <c r="L14" s="592"/>
      <c r="M14" s="592"/>
      <c r="N14" s="592"/>
      <c r="O14" s="592"/>
      <c r="P14" s="592"/>
      <c r="Q14" s="592"/>
      <c r="R14" s="592"/>
      <c r="S14" s="592"/>
      <c r="T14" s="592"/>
    </row>
    <row r="15" spans="1:20" s="572" customFormat="1" ht="18.75">
      <c r="A15" s="1200"/>
      <c r="B15" s="1200"/>
      <c r="C15" s="625"/>
      <c r="D15" s="625"/>
      <c r="F15" s="636"/>
      <c r="G15" s="579" t="s">
        <v>403</v>
      </c>
      <c r="H15" s="637"/>
      <c r="I15" s="638"/>
      <c r="J15" s="617"/>
      <c r="K15" s="592"/>
      <c r="L15" s="592"/>
      <c r="M15" s="592"/>
      <c r="N15" s="592"/>
      <c r="O15" s="592"/>
      <c r="P15" s="592"/>
      <c r="Q15" s="592"/>
      <c r="R15" s="592"/>
      <c r="S15" s="592"/>
      <c r="T15" s="592"/>
    </row>
    <row r="16" spans="1:20" s="572" customFormat="1" ht="18.75">
      <c r="A16" s="1200"/>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5" t="s">
        <v>593</v>
      </c>
      <c r="H19" s="1195"/>
      <c r="I19" s="596"/>
      <c r="J19" s="616"/>
      <c r="K19" s="616"/>
      <c r="L19" s="616"/>
      <c r="M19" s="616"/>
      <c r="N19" s="616"/>
      <c r="O19" s="616"/>
      <c r="P19" s="616"/>
      <c r="Q19" s="616"/>
      <c r="R19" s="616"/>
      <c r="S19" s="616"/>
      <c r="T19" s="616"/>
    </row>
  </sheetData>
  <sheetProtection algorithmName="SHA-512" hashValue="rgMejfO524R8i+qc0nOs3SXDFfNpDSBfmSUv2jN/uUCvbKbPP8twin5mPWcSY505wEGuN67w9XGgTMz5D/+wqA==" saltValue="7BP3Js0/43JTfRhtUw59f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8" hidden="1" customWidth="1"/>
    <col min="7" max="8" width="9.140625" style="485" hidden="1" customWidth="1"/>
    <col min="9" max="9" width="3.7109375" style="485" customWidth="1"/>
    <col min="10" max="11" width="3.7109375" style="484" customWidth="1"/>
    <col min="12" max="12" width="12.7109375" style="478" customWidth="1"/>
    <col min="13" max="13" width="44.7109375" style="478" customWidth="1"/>
    <col min="14" max="14" width="2.140625"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26" width="10.5703125" style="502"/>
    <col min="27" max="27" width="10.140625" style="502" customWidth="1"/>
    <col min="28"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2" width="10.5703125" style="478"/>
    <col min="283" max="283" width="10.140625" style="478" customWidth="1"/>
    <col min="284"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8" width="10.5703125" style="478"/>
    <col min="539" max="539" width="10.140625" style="478" customWidth="1"/>
    <col min="540"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4" width="10.5703125" style="478"/>
    <col min="795" max="795" width="10.140625" style="478" customWidth="1"/>
    <col min="796"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50" width="10.5703125" style="478"/>
    <col min="1051" max="1051" width="10.140625" style="478" customWidth="1"/>
    <col min="1052"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6" width="10.5703125" style="478"/>
    <col min="1307" max="1307" width="10.140625" style="478" customWidth="1"/>
    <col min="1308"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2" width="10.5703125" style="478"/>
    <col min="1563" max="1563" width="10.140625" style="478" customWidth="1"/>
    <col min="1564"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8" width="10.5703125" style="478"/>
    <col min="1819" max="1819" width="10.140625" style="478" customWidth="1"/>
    <col min="1820"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4" width="10.5703125" style="478"/>
    <col min="2075" max="2075" width="10.140625" style="478" customWidth="1"/>
    <col min="2076"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30" width="10.5703125" style="478"/>
    <col min="2331" max="2331" width="10.140625" style="478" customWidth="1"/>
    <col min="2332"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6" width="10.5703125" style="478"/>
    <col min="2587" max="2587" width="10.140625" style="478" customWidth="1"/>
    <col min="2588"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2" width="10.5703125" style="478"/>
    <col min="2843" max="2843" width="10.140625" style="478" customWidth="1"/>
    <col min="2844"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8" width="10.5703125" style="478"/>
    <col min="3099" max="3099" width="10.140625" style="478" customWidth="1"/>
    <col min="3100"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4" width="10.5703125" style="478"/>
    <col min="3355" max="3355" width="10.140625" style="478" customWidth="1"/>
    <col min="3356"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10" width="10.5703125" style="478"/>
    <col min="3611" max="3611" width="10.140625" style="478" customWidth="1"/>
    <col min="3612"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6" width="10.5703125" style="478"/>
    <col min="3867" max="3867" width="10.140625" style="478" customWidth="1"/>
    <col min="3868"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2" width="10.5703125" style="478"/>
    <col min="4123" max="4123" width="10.140625" style="478" customWidth="1"/>
    <col min="4124"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8" width="10.5703125" style="478"/>
    <col min="4379" max="4379" width="10.140625" style="478" customWidth="1"/>
    <col min="4380"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4" width="10.5703125" style="478"/>
    <col min="4635" max="4635" width="10.140625" style="478" customWidth="1"/>
    <col min="4636"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90" width="10.5703125" style="478"/>
    <col min="4891" max="4891" width="10.140625" style="478" customWidth="1"/>
    <col min="4892"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6" width="10.5703125" style="478"/>
    <col min="5147" max="5147" width="10.140625" style="478" customWidth="1"/>
    <col min="5148"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2" width="10.5703125" style="478"/>
    <col min="5403" max="5403" width="10.140625" style="478" customWidth="1"/>
    <col min="5404"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8" width="10.5703125" style="478"/>
    <col min="5659" max="5659" width="10.140625" style="478" customWidth="1"/>
    <col min="5660"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4" width="10.5703125" style="478"/>
    <col min="5915" max="5915" width="10.140625" style="478" customWidth="1"/>
    <col min="5916"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70" width="10.5703125" style="478"/>
    <col min="6171" max="6171" width="10.140625" style="478" customWidth="1"/>
    <col min="6172"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6" width="10.5703125" style="478"/>
    <col min="6427" max="6427" width="10.140625" style="478" customWidth="1"/>
    <col min="6428"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2" width="10.5703125" style="478"/>
    <col min="6683" max="6683" width="10.140625" style="478" customWidth="1"/>
    <col min="6684"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8" width="10.5703125" style="478"/>
    <col min="6939" max="6939" width="10.140625" style="478" customWidth="1"/>
    <col min="6940"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4" width="10.5703125" style="478"/>
    <col min="7195" max="7195" width="10.140625" style="478" customWidth="1"/>
    <col min="7196"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50" width="10.5703125" style="478"/>
    <col min="7451" max="7451" width="10.140625" style="478" customWidth="1"/>
    <col min="7452"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6" width="10.5703125" style="478"/>
    <col min="7707" max="7707" width="10.140625" style="478" customWidth="1"/>
    <col min="7708"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2" width="10.5703125" style="478"/>
    <col min="7963" max="7963" width="10.140625" style="478" customWidth="1"/>
    <col min="7964"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8" width="10.5703125" style="478"/>
    <col min="8219" max="8219" width="10.140625" style="478" customWidth="1"/>
    <col min="8220"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4" width="10.5703125" style="478"/>
    <col min="8475" max="8475" width="10.140625" style="478" customWidth="1"/>
    <col min="8476"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30" width="10.5703125" style="478"/>
    <col min="8731" max="8731" width="10.140625" style="478" customWidth="1"/>
    <col min="8732"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6" width="10.5703125" style="478"/>
    <col min="8987" max="8987" width="10.140625" style="478" customWidth="1"/>
    <col min="8988"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2" width="10.5703125" style="478"/>
    <col min="9243" max="9243" width="10.140625" style="478" customWidth="1"/>
    <col min="9244"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8" width="10.5703125" style="478"/>
    <col min="9499" max="9499" width="10.140625" style="478" customWidth="1"/>
    <col min="9500"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4" width="10.5703125" style="478"/>
    <col min="9755" max="9755" width="10.140625" style="478" customWidth="1"/>
    <col min="9756"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10" width="10.5703125" style="478"/>
    <col min="10011" max="10011" width="10.140625" style="478" customWidth="1"/>
    <col min="10012"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6" width="10.5703125" style="478"/>
    <col min="10267" max="10267" width="10.140625" style="478" customWidth="1"/>
    <col min="10268"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2" width="10.5703125" style="478"/>
    <col min="10523" max="10523" width="10.140625" style="478" customWidth="1"/>
    <col min="10524"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8" width="10.5703125" style="478"/>
    <col min="10779" max="10779" width="10.140625" style="478" customWidth="1"/>
    <col min="10780"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4" width="10.5703125" style="478"/>
    <col min="11035" max="11035" width="10.140625" style="478" customWidth="1"/>
    <col min="11036"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90" width="10.5703125" style="478"/>
    <col min="11291" max="11291" width="10.140625" style="478" customWidth="1"/>
    <col min="11292"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6" width="10.5703125" style="478"/>
    <col min="11547" max="11547" width="10.140625" style="478" customWidth="1"/>
    <col min="11548"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2" width="10.5703125" style="478"/>
    <col min="11803" max="11803" width="10.140625" style="478" customWidth="1"/>
    <col min="11804"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8" width="10.5703125" style="478"/>
    <col min="12059" max="12059" width="10.140625" style="478" customWidth="1"/>
    <col min="12060"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4" width="10.5703125" style="478"/>
    <col min="12315" max="12315" width="10.140625" style="478" customWidth="1"/>
    <col min="12316"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70" width="10.5703125" style="478"/>
    <col min="12571" max="12571" width="10.140625" style="478" customWidth="1"/>
    <col min="12572"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6" width="10.5703125" style="478"/>
    <col min="12827" max="12827" width="10.140625" style="478" customWidth="1"/>
    <col min="12828"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2" width="10.5703125" style="478"/>
    <col min="13083" max="13083" width="10.140625" style="478" customWidth="1"/>
    <col min="13084"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8" width="10.5703125" style="478"/>
    <col min="13339" max="13339" width="10.140625" style="478" customWidth="1"/>
    <col min="13340"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4" width="10.5703125" style="478"/>
    <col min="13595" max="13595" width="10.140625" style="478" customWidth="1"/>
    <col min="13596"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50" width="10.5703125" style="478"/>
    <col min="13851" max="13851" width="10.140625" style="478" customWidth="1"/>
    <col min="13852"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6" width="10.5703125" style="478"/>
    <col min="14107" max="14107" width="10.140625" style="478" customWidth="1"/>
    <col min="14108"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2" width="10.5703125" style="478"/>
    <col min="14363" max="14363" width="10.140625" style="478" customWidth="1"/>
    <col min="14364"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8" width="10.5703125" style="478"/>
    <col min="14619" max="14619" width="10.140625" style="478" customWidth="1"/>
    <col min="14620"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4" width="10.5703125" style="478"/>
    <col min="14875" max="14875" width="10.140625" style="478" customWidth="1"/>
    <col min="14876"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30" width="10.5703125" style="478"/>
    <col min="15131" max="15131" width="10.140625" style="478" customWidth="1"/>
    <col min="15132"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6" width="10.5703125" style="478"/>
    <col min="15387" max="15387" width="10.140625" style="478" customWidth="1"/>
    <col min="15388"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2" width="10.5703125" style="478"/>
    <col min="15643" max="15643" width="10.140625" style="478" customWidth="1"/>
    <col min="15644"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8" width="10.5703125" style="478"/>
    <col min="15899" max="15899" width="10.140625" style="478" customWidth="1"/>
    <col min="15900"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4" width="10.5703125" style="478"/>
    <col min="16155" max="16155" width="10.140625" style="478" customWidth="1"/>
    <col min="16156" max="16384" width="10.5703125" style="478"/>
  </cols>
  <sheetData>
    <row r="1" spans="7:34" hidden="1"/>
    <row r="2" spans="7:34" hidden="1"/>
    <row r="3" spans="7:34" hidden="1"/>
    <row r="4" spans="7:34" ht="3" customHeight="1">
      <c r="J4" s="483"/>
      <c r="K4" s="483"/>
      <c r="L4" s="479"/>
      <c r="M4" s="479"/>
      <c r="N4" s="479"/>
      <c r="O4" s="486"/>
      <c r="P4" s="486"/>
      <c r="Q4" s="486"/>
      <c r="R4" s="486"/>
      <c r="S4" s="486"/>
      <c r="T4" s="486"/>
      <c r="U4" s="479"/>
    </row>
    <row r="5" spans="7:34" ht="22.5" customHeight="1">
      <c r="J5" s="483"/>
      <c r="K5" s="483"/>
      <c r="L5" s="1228" t="s">
        <v>657</v>
      </c>
      <c r="M5" s="1228"/>
      <c r="N5" s="1228"/>
      <c r="O5" s="1228"/>
      <c r="P5" s="1228"/>
      <c r="Q5" s="1228"/>
      <c r="R5" s="1228"/>
      <c r="S5" s="1228"/>
      <c r="T5" s="1228"/>
      <c r="U5" s="499"/>
    </row>
    <row r="6" spans="7:34" ht="3" customHeight="1">
      <c r="J6" s="483"/>
      <c r="K6" s="483"/>
      <c r="L6" s="479"/>
      <c r="M6" s="479"/>
      <c r="N6" s="479"/>
      <c r="O6" s="482"/>
      <c r="P6" s="482"/>
      <c r="Q6" s="482"/>
      <c r="R6" s="482"/>
      <c r="S6" s="482"/>
      <c r="T6" s="482"/>
      <c r="U6" s="479"/>
    </row>
    <row r="7" spans="7:34" s="525" customFormat="1" ht="22.5">
      <c r="G7" s="533"/>
      <c r="H7" s="533"/>
      <c r="I7" s="533"/>
      <c r="J7" s="531"/>
      <c r="K7" s="531"/>
      <c r="L7" s="526"/>
      <c r="M7" s="619" t="s">
        <v>502</v>
      </c>
      <c r="N7" s="668"/>
      <c r="O7" s="1246" t="str">
        <f>IF(NameOrPr_ch="",IF(NameOrPr="","",NameOrPr),NameOrPr_ch)</f>
        <v>Министерство тарифного регулирования и энергетики Челябинской области</v>
      </c>
      <c r="P7" s="1247"/>
      <c r="Q7" s="1247"/>
      <c r="R7" s="1247"/>
      <c r="S7" s="1247"/>
      <c r="T7" s="1248"/>
      <c r="U7" s="671"/>
      <c r="X7" s="587"/>
      <c r="Y7" s="587"/>
      <c r="Z7" s="587"/>
      <c r="AA7" s="587"/>
      <c r="AB7" s="587"/>
      <c r="AC7" s="587"/>
      <c r="AD7" s="587"/>
      <c r="AE7" s="587"/>
      <c r="AF7" s="587"/>
      <c r="AG7" s="587"/>
      <c r="AH7" s="587"/>
    </row>
    <row r="8" spans="7:34" s="493" customFormat="1" ht="18.75">
      <c r="G8" s="492"/>
      <c r="H8" s="492"/>
      <c r="L8" s="501"/>
      <c r="M8" s="619" t="s">
        <v>596</v>
      </c>
      <c r="N8" s="668"/>
      <c r="O8" s="1246" t="str">
        <f>IF(datePr_ch="",IF(datePr="","",datePr),datePr_ch)</f>
        <v>08.12.2022</v>
      </c>
      <c r="P8" s="1247"/>
      <c r="Q8" s="1247"/>
      <c r="R8" s="1247"/>
      <c r="S8" s="1247"/>
      <c r="T8" s="1248"/>
      <c r="U8" s="669"/>
      <c r="X8" s="507"/>
      <c r="Y8" s="507"/>
      <c r="Z8" s="507"/>
      <c r="AA8" s="507"/>
      <c r="AB8" s="507"/>
      <c r="AC8" s="507"/>
      <c r="AD8" s="507"/>
      <c r="AE8" s="507"/>
      <c r="AF8" s="507"/>
      <c r="AG8" s="507"/>
      <c r="AH8" s="507"/>
    </row>
    <row r="9" spans="7:34" s="493" customFormat="1" ht="18.75">
      <c r="G9" s="492"/>
      <c r="H9" s="492"/>
      <c r="L9" s="554"/>
      <c r="M9" s="619" t="s">
        <v>595</v>
      </c>
      <c r="N9" s="668"/>
      <c r="O9" s="1246" t="str">
        <f>IF(numberPr_ch="",IF(numberPr="","",numberPr),numberPr_ch)</f>
        <v>106/2</v>
      </c>
      <c r="P9" s="1247"/>
      <c r="Q9" s="1247"/>
      <c r="R9" s="1247"/>
      <c r="S9" s="1247"/>
      <c r="T9" s="1248"/>
      <c r="U9" s="669"/>
      <c r="X9" s="507"/>
      <c r="Y9" s="507"/>
      <c r="Z9" s="507"/>
      <c r="AA9" s="507"/>
      <c r="AB9" s="507"/>
      <c r="AC9" s="507"/>
      <c r="AD9" s="507"/>
      <c r="AE9" s="507"/>
      <c r="AF9" s="507"/>
      <c r="AG9" s="507"/>
      <c r="AH9" s="507"/>
    </row>
    <row r="10" spans="7:34" s="493" customFormat="1" ht="18.75">
      <c r="G10" s="492"/>
      <c r="H10" s="492"/>
      <c r="L10" s="554"/>
      <c r="M10" s="619" t="s">
        <v>501</v>
      </c>
      <c r="N10" s="668"/>
      <c r="O10" s="1246" t="str">
        <f>IF(IstPub_ch="",IF(IstPub="","",IstPub),IstPub_ch)</f>
        <v xml:space="preserve">Официальный сайт Министерства тарифного регулирования и энергетики </v>
      </c>
      <c r="P10" s="1247"/>
      <c r="Q10" s="1247"/>
      <c r="R10" s="1247"/>
      <c r="S10" s="1247"/>
      <c r="T10" s="1248"/>
      <c r="U10" s="669"/>
      <c r="X10" s="507"/>
      <c r="Y10" s="507"/>
      <c r="Z10" s="507"/>
      <c r="AA10" s="507"/>
      <c r="AB10" s="507"/>
      <c r="AC10" s="507"/>
      <c r="AD10" s="507"/>
      <c r="AE10" s="507"/>
      <c r="AF10" s="507"/>
      <c r="AG10" s="507"/>
      <c r="AH10" s="507"/>
    </row>
    <row r="11" spans="7:34" s="493" customFormat="1" ht="11.25" hidden="1">
      <c r="G11" s="492"/>
      <c r="H11" s="492"/>
      <c r="L11" s="1229"/>
      <c r="M11" s="1229"/>
      <c r="N11" s="490"/>
      <c r="O11" s="1252"/>
      <c r="P11" s="1252"/>
      <c r="Q11" s="1252"/>
      <c r="R11" s="1252"/>
      <c r="S11" s="1252"/>
      <c r="T11" s="1252"/>
      <c r="U11" s="505" t="s">
        <v>373</v>
      </c>
      <c r="X11" s="507"/>
      <c r="Y11" s="507"/>
      <c r="Z11" s="507"/>
      <c r="AA11" s="507"/>
      <c r="AB11" s="507"/>
      <c r="AC11" s="507"/>
      <c r="AD11" s="507"/>
      <c r="AE11" s="507"/>
      <c r="AF11" s="507"/>
      <c r="AG11" s="507"/>
      <c r="AH11" s="507"/>
    </row>
    <row r="12" spans="7:34">
      <c r="J12" s="483"/>
      <c r="K12" s="483"/>
      <c r="L12" s="479"/>
      <c r="M12" s="479"/>
      <c r="N12" s="479"/>
      <c r="O12" s="1250"/>
      <c r="P12" s="1250"/>
      <c r="Q12" s="1250"/>
      <c r="R12" s="1250"/>
      <c r="S12" s="1250"/>
      <c r="T12" s="1250"/>
      <c r="U12" s="1250"/>
    </row>
    <row r="13" spans="7:34">
      <c r="J13" s="483"/>
      <c r="K13" s="483"/>
      <c r="L13" s="1157" t="s">
        <v>454</v>
      </c>
      <c r="M13" s="1157"/>
      <c r="N13" s="1157"/>
      <c r="O13" s="1157"/>
      <c r="P13" s="1157"/>
      <c r="Q13" s="1157"/>
      <c r="R13" s="1157"/>
      <c r="S13" s="1157"/>
      <c r="T13" s="1157"/>
      <c r="U13" s="1157"/>
      <c r="V13" s="1157"/>
      <c r="W13" s="1157" t="s">
        <v>455</v>
      </c>
    </row>
    <row r="14" spans="7:34" ht="14.25" customHeight="1">
      <c r="J14" s="483"/>
      <c r="K14" s="483"/>
      <c r="L14" s="1212" t="s">
        <v>92</v>
      </c>
      <c r="M14" s="1212" t="s">
        <v>639</v>
      </c>
      <c r="N14" s="523"/>
      <c r="O14" s="1213" t="s">
        <v>641</v>
      </c>
      <c r="P14" s="1214"/>
      <c r="Q14" s="1214"/>
      <c r="R14" s="1214"/>
      <c r="S14" s="1214"/>
      <c r="T14" s="1215"/>
      <c r="U14" s="1223" t="s">
        <v>341</v>
      </c>
      <c r="V14" s="1209" t="s">
        <v>275</v>
      </c>
      <c r="W14" s="1157"/>
    </row>
    <row r="15" spans="7:34" s="525" customFormat="1" ht="14.25" customHeight="1">
      <c r="G15" s="533"/>
      <c r="H15" s="533"/>
      <c r="I15" s="533"/>
      <c r="J15" s="531"/>
      <c r="K15" s="531"/>
      <c r="L15" s="1212"/>
      <c r="M15" s="1212"/>
      <c r="N15" s="523"/>
      <c r="O15" s="1218" t="s">
        <v>605</v>
      </c>
      <c r="P15" s="1216" t="s">
        <v>271</v>
      </c>
      <c r="Q15" s="1217"/>
      <c r="R15" s="1221" t="s">
        <v>654</v>
      </c>
      <c r="S15" s="1221"/>
      <c r="T15" s="1222"/>
      <c r="U15" s="1224"/>
      <c r="V15" s="1210"/>
      <c r="W15" s="1157"/>
      <c r="X15" s="587"/>
      <c r="Y15" s="587"/>
      <c r="Z15" s="587"/>
      <c r="AA15" s="587"/>
      <c r="AB15" s="587"/>
      <c r="AC15" s="587"/>
      <c r="AD15" s="587"/>
      <c r="AE15" s="587"/>
      <c r="AF15" s="587"/>
      <c r="AG15" s="587"/>
      <c r="AH15" s="587"/>
    </row>
    <row r="16" spans="7:34" ht="33.75">
      <c r="J16" s="483"/>
      <c r="K16" s="483"/>
      <c r="L16" s="1212"/>
      <c r="M16" s="1212"/>
      <c r="N16" s="522"/>
      <c r="O16" s="1219"/>
      <c r="P16" s="537" t="s">
        <v>765</v>
      </c>
      <c r="Q16" s="537" t="s">
        <v>766</v>
      </c>
      <c r="R16" s="538" t="s">
        <v>274</v>
      </c>
      <c r="S16" s="1207" t="s">
        <v>273</v>
      </c>
      <c r="T16" s="1208"/>
      <c r="U16" s="1225"/>
      <c r="V16" s="1211"/>
      <c r="W16" s="1157"/>
    </row>
    <row r="17" spans="1:34">
      <c r="J17" s="483"/>
      <c r="K17" s="491">
        <v>1</v>
      </c>
      <c r="L17" s="480" t="s">
        <v>93</v>
      </c>
      <c r="M17" s="480" t="s">
        <v>49</v>
      </c>
      <c r="N17" s="498" t="s">
        <v>49</v>
      </c>
      <c r="O17" s="489">
        <f ca="1">OFFSET(O17,0,-1)+1</f>
        <v>3</v>
      </c>
      <c r="P17" s="489">
        <f ca="1">OFFSET(P17,0,-1)+1</f>
        <v>4</v>
      </c>
      <c r="Q17" s="489">
        <f ca="1">OFFSET(Q17,0,-1)+1</f>
        <v>5</v>
      </c>
      <c r="R17" s="489">
        <f ca="1">OFFSET(R17,0,-1)+1</f>
        <v>6</v>
      </c>
      <c r="S17" s="1230">
        <f ca="1">OFFSET(S17,0,-1)+1</f>
        <v>7</v>
      </c>
      <c r="T17" s="1230"/>
      <c r="U17" s="489">
        <f ca="1">OFFSET(U17,0,-2)+1</f>
        <v>8</v>
      </c>
      <c r="V17" s="497">
        <f ca="1">OFFSET(V17,0,-1)</f>
        <v>8</v>
      </c>
      <c r="W17" s="489">
        <f ca="1">OFFSET(W17,0,-1)+1</f>
        <v>9</v>
      </c>
    </row>
    <row r="18" spans="1:34" ht="22.5">
      <c r="A18" s="1231">
        <v>1</v>
      </c>
      <c r="B18" s="942"/>
      <c r="C18" s="942"/>
      <c r="D18" s="942"/>
      <c r="E18" s="943"/>
      <c r="F18" s="944"/>
      <c r="G18" s="944"/>
      <c r="H18" s="944"/>
      <c r="I18" s="945"/>
      <c r="J18" s="940"/>
      <c r="K18" s="947"/>
      <c r="L18" s="595">
        <f>mergeValue(A18)</f>
        <v>1</v>
      </c>
      <c r="M18" s="643" t="s">
        <v>20</v>
      </c>
      <c r="N18" s="582"/>
      <c r="O18" s="1243"/>
      <c r="P18" s="1243"/>
      <c r="Q18" s="1243"/>
      <c r="R18" s="1243"/>
      <c r="S18" s="1243"/>
      <c r="T18" s="1243"/>
      <c r="U18" s="1243"/>
      <c r="V18" s="1243"/>
      <c r="W18" s="632" t="s">
        <v>658</v>
      </c>
    </row>
    <row r="19" spans="1:34" ht="22.5">
      <c r="A19" s="1231"/>
      <c r="B19" s="1231">
        <v>1</v>
      </c>
      <c r="C19" s="942"/>
      <c r="D19" s="942"/>
      <c r="E19" s="944"/>
      <c r="F19" s="944"/>
      <c r="G19" s="944"/>
      <c r="H19" s="944"/>
      <c r="I19" s="939"/>
      <c r="J19" s="938"/>
      <c r="K19" s="941"/>
      <c r="L19" s="595" t="str">
        <f>mergeValue(A19) &amp;"."&amp; mergeValue(B19)</f>
        <v>1.1</v>
      </c>
      <c r="M19" s="548" t="s">
        <v>16</v>
      </c>
      <c r="N19" s="582"/>
      <c r="O19" s="1243"/>
      <c r="P19" s="1243"/>
      <c r="Q19" s="1243"/>
      <c r="R19" s="1243"/>
      <c r="S19" s="1243"/>
      <c r="T19" s="1243"/>
      <c r="U19" s="1243"/>
      <c r="V19" s="1243"/>
      <c r="W19" s="632" t="s">
        <v>477</v>
      </c>
    </row>
    <row r="20" spans="1:34" ht="22.5">
      <c r="A20" s="1231"/>
      <c r="B20" s="1231"/>
      <c r="C20" s="1231">
        <v>1</v>
      </c>
      <c r="D20" s="942"/>
      <c r="E20" s="944"/>
      <c r="F20" s="944"/>
      <c r="G20" s="944"/>
      <c r="H20" s="944"/>
      <c r="I20" s="946"/>
      <c r="J20" s="938"/>
      <c r="K20" s="941"/>
      <c r="L20" s="595" t="str">
        <f>mergeValue(A20) &amp;"."&amp; mergeValue(B20)&amp;"."&amp; mergeValue(C20)</f>
        <v>1.1.1</v>
      </c>
      <c r="M20" s="549" t="s">
        <v>7</v>
      </c>
      <c r="N20" s="582"/>
      <c r="O20" s="1243"/>
      <c r="P20" s="1243"/>
      <c r="Q20" s="1243"/>
      <c r="R20" s="1243"/>
      <c r="S20" s="1243"/>
      <c r="T20" s="1243"/>
      <c r="U20" s="1243"/>
      <c r="V20" s="1243"/>
      <c r="W20" s="632" t="s">
        <v>633</v>
      </c>
    </row>
    <row r="21" spans="1:34" ht="22.5">
      <c r="A21" s="1231"/>
      <c r="B21" s="1231"/>
      <c r="C21" s="1231"/>
      <c r="D21" s="1231">
        <v>1</v>
      </c>
      <c r="E21" s="944"/>
      <c r="F21" s="944"/>
      <c r="G21" s="944"/>
      <c r="H21" s="944"/>
      <c r="I21" s="946"/>
      <c r="J21" s="938"/>
      <c r="K21" s="941"/>
      <c r="L21" s="595" t="str">
        <f>mergeValue(A21) &amp;"."&amp; mergeValue(B21)&amp;"."&amp; mergeValue(C21)&amp;"."&amp; mergeValue(D21)</f>
        <v>1.1.1.1</v>
      </c>
      <c r="M21" s="550" t="s">
        <v>22</v>
      </c>
      <c r="N21" s="582"/>
      <c r="O21" s="1243"/>
      <c r="P21" s="1243"/>
      <c r="Q21" s="1243"/>
      <c r="R21" s="1243"/>
      <c r="S21" s="1243"/>
      <c r="T21" s="1243"/>
      <c r="U21" s="1243"/>
      <c r="V21" s="1243"/>
      <c r="W21" s="632" t="s">
        <v>634</v>
      </c>
    </row>
    <row r="22" spans="1:34" ht="11.25" hidden="1" customHeight="1">
      <c r="A22" s="1231"/>
      <c r="B22" s="1231"/>
      <c r="C22" s="1231"/>
      <c r="D22" s="1231"/>
      <c r="E22" s="1231">
        <v>1</v>
      </c>
      <c r="F22" s="944"/>
      <c r="G22" s="944"/>
      <c r="H22" s="942">
        <v>1</v>
      </c>
      <c r="I22" s="1231">
        <v>1</v>
      </c>
      <c r="J22" s="944"/>
      <c r="K22" s="949"/>
      <c r="L22" s="595"/>
      <c r="M22" s="556"/>
      <c r="N22" s="583"/>
      <c r="O22" s="633"/>
      <c r="P22" s="633"/>
      <c r="Q22" s="633"/>
      <c r="R22" s="633"/>
      <c r="S22" s="633"/>
      <c r="T22" s="633"/>
      <c r="U22" s="633"/>
      <c r="V22" s="510"/>
      <c r="W22" s="561"/>
    </row>
    <row r="23" spans="1:34" ht="90">
      <c r="A23" s="1231"/>
      <c r="B23" s="1231"/>
      <c r="C23" s="1231"/>
      <c r="D23" s="1231"/>
      <c r="E23" s="1231"/>
      <c r="F23" s="1231">
        <v>1</v>
      </c>
      <c r="G23" s="942"/>
      <c r="H23" s="942"/>
      <c r="I23" s="1231"/>
      <c r="J23" s="1231">
        <v>1</v>
      </c>
      <c r="K23" s="950"/>
      <c r="L23" s="595" t="str">
        <f>mergeValue(A23) &amp;"."&amp; mergeValue(B23)&amp;"."&amp; mergeValue(C23)&amp;"."&amp; mergeValue(D23)&amp;"."&amp;  mergeValue(F23)</f>
        <v>1.1.1.1.1</v>
      </c>
      <c r="M23" s="557" t="s">
        <v>10</v>
      </c>
      <c r="N23" s="583"/>
      <c r="O23" s="1233"/>
      <c r="P23" s="1233"/>
      <c r="Q23" s="1233"/>
      <c r="R23" s="1233"/>
      <c r="S23" s="1233"/>
      <c r="T23" s="1233"/>
      <c r="U23" s="1233"/>
      <c r="V23" s="1233"/>
      <c r="W23" s="632" t="s">
        <v>635</v>
      </c>
      <c r="Y23" s="506" t="str">
        <f>strCheckUnique(Z23:Z26)</f>
        <v/>
      </c>
      <c r="AA23" s="506"/>
    </row>
    <row r="24" spans="1:34" ht="189" customHeight="1">
      <c r="A24" s="1231"/>
      <c r="B24" s="1231"/>
      <c r="C24" s="1231"/>
      <c r="D24" s="1231"/>
      <c r="E24" s="1231"/>
      <c r="F24" s="1231"/>
      <c r="G24" s="942">
        <v>1</v>
      </c>
      <c r="H24" s="942"/>
      <c r="I24" s="1231"/>
      <c r="J24" s="1231"/>
      <c r="K24" s="950">
        <v>1</v>
      </c>
      <c r="L24" s="595" t="str">
        <f>mergeValue(A24) &amp;"."&amp; mergeValue(B24)&amp;"."&amp; mergeValue(C24)&amp;"."&amp; mergeValue(D24)&amp;"."&amp; mergeValue(F24)&amp;"."&amp; mergeValue(G24)</f>
        <v>1.1.1.1.1.1</v>
      </c>
      <c r="M24" s="1070"/>
      <c r="N24" s="588"/>
      <c r="O24" s="564"/>
      <c r="P24" s="564"/>
      <c r="Q24" s="1095"/>
      <c r="R24" s="1241"/>
      <c r="S24" s="1227" t="s">
        <v>84</v>
      </c>
      <c r="T24" s="1241"/>
      <c r="U24" s="1227" t="s">
        <v>85</v>
      </c>
      <c r="V24" s="580"/>
      <c r="W24" s="1202" t="s">
        <v>659</v>
      </c>
      <c r="X24" s="502" t="str">
        <f>strCheckDate(O25:V25)</f>
        <v/>
      </c>
      <c r="Y24" s="506"/>
      <c r="Z24" s="506" t="str">
        <f>IF(M24="","",M24 )</f>
        <v/>
      </c>
      <c r="AA24" s="506"/>
      <c r="AB24" s="506"/>
      <c r="AC24" s="506"/>
    </row>
    <row r="25" spans="1:34" ht="11.25" hidden="1">
      <c r="A25" s="1231"/>
      <c r="B25" s="1231"/>
      <c r="C25" s="1231"/>
      <c r="D25" s="1231"/>
      <c r="E25" s="1231"/>
      <c r="F25" s="1231"/>
      <c r="G25" s="942"/>
      <c r="H25" s="942"/>
      <c r="I25" s="1231"/>
      <c r="J25" s="1231"/>
      <c r="K25" s="950"/>
      <c r="L25" s="602"/>
      <c r="M25" s="648"/>
      <c r="N25" s="588"/>
      <c r="O25" s="564"/>
      <c r="P25" s="564"/>
      <c r="Q25" s="586" t="str">
        <f>R24 &amp; "-" &amp; T24</f>
        <v>-</v>
      </c>
      <c r="R25" s="1226"/>
      <c r="S25" s="1227"/>
      <c r="T25" s="1226"/>
      <c r="U25" s="1227"/>
      <c r="V25" s="580"/>
      <c r="W25" s="1203"/>
    </row>
    <row r="26" spans="1:34" s="477" customFormat="1" ht="15" customHeight="1">
      <c r="A26" s="1231"/>
      <c r="B26" s="1231"/>
      <c r="C26" s="1231"/>
      <c r="D26" s="1231"/>
      <c r="E26" s="1231"/>
      <c r="F26" s="1231"/>
      <c r="G26" s="944"/>
      <c r="H26" s="942"/>
      <c r="I26" s="1231"/>
      <c r="J26" s="1231"/>
      <c r="K26" s="949"/>
      <c r="L26" s="540"/>
      <c r="M26" s="558" t="s">
        <v>25</v>
      </c>
      <c r="N26" s="553"/>
      <c r="O26" s="547"/>
      <c r="P26" s="547"/>
      <c r="Q26" s="547"/>
      <c r="R26" s="575"/>
      <c r="S26" s="566"/>
      <c r="T26" s="565"/>
      <c r="U26" s="553"/>
      <c r="V26" s="562"/>
      <c r="W26" s="1204"/>
      <c r="X26" s="503"/>
      <c r="Y26" s="503"/>
      <c r="Z26" s="503"/>
      <c r="AA26" s="503"/>
      <c r="AB26" s="503"/>
      <c r="AC26" s="503"/>
      <c r="AD26" s="503"/>
      <c r="AE26" s="503"/>
      <c r="AF26" s="503"/>
      <c r="AG26" s="503"/>
      <c r="AH26" s="503"/>
    </row>
    <row r="27" spans="1:34" s="477" customFormat="1" ht="15" customHeight="1">
      <c r="A27" s="1231"/>
      <c r="B27" s="1231"/>
      <c r="C27" s="1231"/>
      <c r="D27" s="1231"/>
      <c r="E27" s="1231"/>
      <c r="F27" s="944"/>
      <c r="G27" s="944"/>
      <c r="H27" s="942"/>
      <c r="I27" s="1231"/>
      <c r="J27" s="944"/>
      <c r="K27" s="949"/>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4" s="477" customFormat="1" ht="0.2" customHeight="1">
      <c r="A28" s="1231"/>
      <c r="B28" s="1231"/>
      <c r="C28" s="1231"/>
      <c r="D28" s="1231"/>
      <c r="E28" s="948"/>
      <c r="F28" s="944"/>
      <c r="G28" s="944"/>
      <c r="H28" s="944"/>
      <c r="I28" s="940"/>
      <c r="J28" s="937"/>
      <c r="K28" s="947"/>
      <c r="L28" s="540"/>
      <c r="M28" s="553"/>
      <c r="N28" s="551"/>
      <c r="O28" s="547"/>
      <c r="P28" s="547"/>
      <c r="Q28" s="547"/>
      <c r="R28" s="575"/>
      <c r="S28" s="566"/>
      <c r="T28" s="565"/>
      <c r="U28" s="551"/>
      <c r="V28" s="566"/>
      <c r="W28" s="562"/>
      <c r="X28" s="503"/>
      <c r="Y28" s="503"/>
      <c r="Z28" s="503"/>
      <c r="AA28" s="503"/>
      <c r="AB28" s="503"/>
      <c r="AC28" s="503"/>
      <c r="AD28" s="503"/>
      <c r="AE28" s="503"/>
      <c r="AF28" s="503"/>
      <c r="AG28" s="503"/>
      <c r="AH28" s="503"/>
    </row>
    <row r="29" spans="1:34" s="477" customFormat="1" ht="15" customHeight="1">
      <c r="A29" s="1231"/>
      <c r="B29" s="1231"/>
      <c r="C29" s="1231"/>
      <c r="D29" s="948"/>
      <c r="E29" s="948"/>
      <c r="F29" s="944"/>
      <c r="G29" s="944"/>
      <c r="H29" s="944"/>
      <c r="I29" s="940"/>
      <c r="J29" s="937"/>
      <c r="K29" s="947"/>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4" s="477" customFormat="1" ht="15" customHeight="1">
      <c r="A30" s="1231"/>
      <c r="B30" s="1231"/>
      <c r="C30" s="948"/>
      <c r="D30" s="948"/>
      <c r="E30" s="948"/>
      <c r="F30" s="948"/>
      <c r="G30" s="953"/>
      <c r="H30" s="940"/>
      <c r="I30" s="951"/>
      <c r="J30" s="937"/>
      <c r="K30" s="952"/>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4" s="477" customFormat="1" ht="15" customHeight="1">
      <c r="A31" s="1231"/>
      <c r="B31" s="948"/>
      <c r="C31" s="948"/>
      <c r="D31" s="948"/>
      <c r="E31" s="948"/>
      <c r="F31" s="948"/>
      <c r="G31" s="953"/>
      <c r="H31" s="940"/>
      <c r="I31" s="940"/>
      <c r="J31" s="937"/>
      <c r="K31" s="947"/>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4" s="477" customFormat="1" ht="15" customHeight="1">
      <c r="A32" s="936"/>
      <c r="B32" s="936"/>
      <c r="C32" s="936"/>
      <c r="D32" s="936"/>
      <c r="E32" s="936"/>
      <c r="F32" s="936"/>
      <c r="G32" s="936"/>
      <c r="H32" s="936"/>
      <c r="I32" s="936"/>
      <c r="J32" s="936"/>
      <c r="K32" s="936"/>
      <c r="L32" s="494"/>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23.75" customHeight="1">
      <c r="L34" s="1">
        <v>1</v>
      </c>
      <c r="M34" s="1195" t="s">
        <v>660</v>
      </c>
      <c r="N34" s="1195"/>
      <c r="O34" s="1195"/>
      <c r="P34" s="1195"/>
      <c r="Q34" s="1195"/>
      <c r="R34" s="1195"/>
      <c r="S34" s="1195"/>
      <c r="T34" s="1195"/>
      <c r="U34" s="1195"/>
      <c r="V34" s="1195"/>
      <c r="W34" s="1195"/>
    </row>
  </sheetData>
  <sheetProtection algorithmName="SHA-512" hashValue="RG6Bjx0u6hgRMTbMinDUirEv+abWSG+vlGRuNbCMc7bjQsOvgLT+gXUf3wJ/XwbMOFLcKVGVLXka5DMbCxKaig==" saltValue="wRNby5uuFjiyklqGKz1AgA==" spinCount="100000" sheet="1" objects="1" scenarios="1" formatColumns="0" formatRows="0"/>
  <dataConsolidate leftLabels="1"/>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183</v>
      </c>
    </row>
    <row r="2" spans="1:20" ht="22.5">
      <c r="F2" s="1196" t="s">
        <v>491</v>
      </c>
      <c r="G2" s="1197"/>
      <c r="H2" s="1198"/>
      <c r="I2" s="642"/>
    </row>
    <row r="3" spans="1:20" ht="3" customHeight="1"/>
    <row r="4" spans="1:20" s="572" customFormat="1" ht="11.25">
      <c r="A4" s="592"/>
      <c r="B4" s="592"/>
      <c r="C4" s="592"/>
      <c r="D4" s="592"/>
      <c r="F4" s="1157" t="s">
        <v>454</v>
      </c>
      <c r="G4" s="1157"/>
      <c r="H4" s="1157"/>
      <c r="I4" s="1199"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199"/>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27.12.2022</v>
      </c>
      <c r="I7" s="583" t="s">
        <v>493</v>
      </c>
      <c r="J7" s="617"/>
      <c r="K7" s="592"/>
      <c r="L7" s="592"/>
      <c r="M7" s="592"/>
      <c r="N7" s="592"/>
      <c r="O7" s="592"/>
      <c r="P7" s="592"/>
      <c r="Q7" s="592"/>
      <c r="R7" s="592"/>
      <c r="S7" s="592"/>
      <c r="T7" s="592"/>
    </row>
    <row r="8" spans="1:20" s="572" customFormat="1" ht="45">
      <c r="A8" s="1200">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0"/>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0"/>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0"/>
      <c r="B11" s="1200">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200"/>
      <c r="B12" s="1200"/>
      <c r="C12" s="1200">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0"/>
      <c r="B13" s="1200"/>
      <c r="C13" s="1200"/>
      <c r="D13" s="625">
        <v>1</v>
      </c>
      <c r="F13" s="618" t="str">
        <f>"4."&amp;mergeValue(A13) &amp;"."&amp;mergeValue(B13)&amp;"."&amp;mergeValue(C13)&amp;"."&amp;mergeValue(D13)</f>
        <v>4.1.1.1.1</v>
      </c>
      <c r="G13" s="635" t="s">
        <v>498</v>
      </c>
      <c r="H13" s="606"/>
      <c r="I13" s="1201" t="s">
        <v>591</v>
      </c>
      <c r="J13" s="617"/>
      <c r="K13" s="592"/>
      <c r="L13" s="592"/>
      <c r="M13" s="592"/>
      <c r="N13" s="592"/>
      <c r="O13" s="592"/>
      <c r="P13" s="592"/>
      <c r="Q13" s="592"/>
      <c r="R13" s="592"/>
      <c r="S13" s="592"/>
      <c r="T13" s="592"/>
    </row>
    <row r="14" spans="1:20" s="572" customFormat="1" ht="18.75">
      <c r="A14" s="1200"/>
      <c r="B14" s="1200"/>
      <c r="C14" s="1200"/>
      <c r="D14" s="625"/>
      <c r="F14" s="621"/>
      <c r="G14" s="552" t="s">
        <v>4</v>
      </c>
      <c r="H14" s="626"/>
      <c r="I14" s="1201"/>
      <c r="J14" s="617"/>
      <c r="K14" s="592"/>
      <c r="L14" s="592"/>
      <c r="M14" s="592"/>
      <c r="N14" s="592"/>
      <c r="O14" s="592"/>
      <c r="P14" s="592"/>
      <c r="Q14" s="592"/>
      <c r="R14" s="592"/>
      <c r="S14" s="592"/>
      <c r="T14" s="592"/>
    </row>
    <row r="15" spans="1:20" s="572" customFormat="1" ht="18.75">
      <c r="A15" s="1200"/>
      <c r="B15" s="1200"/>
      <c r="C15" s="625"/>
      <c r="D15" s="625"/>
      <c r="F15" s="636"/>
      <c r="G15" s="579" t="s">
        <v>403</v>
      </c>
      <c r="H15" s="637"/>
      <c r="I15" s="638"/>
      <c r="J15" s="617"/>
      <c r="K15" s="592"/>
      <c r="L15" s="592"/>
      <c r="M15" s="592"/>
      <c r="N15" s="592"/>
      <c r="O15" s="592"/>
      <c r="P15" s="592"/>
      <c r="Q15" s="592"/>
      <c r="R15" s="592"/>
      <c r="S15" s="592"/>
      <c r="T15" s="592"/>
    </row>
    <row r="16" spans="1:20" s="572" customFormat="1" ht="18.75">
      <c r="A16" s="1200"/>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5" t="s">
        <v>593</v>
      </c>
      <c r="H19" s="1195"/>
      <c r="I19" s="596"/>
      <c r="J19" s="616"/>
      <c r="K19" s="616"/>
      <c r="L19" s="616"/>
      <c r="M19" s="616"/>
      <c r="N19" s="616"/>
      <c r="O19" s="616"/>
      <c r="P19" s="616"/>
      <c r="Q19" s="616"/>
      <c r="R19" s="616"/>
      <c r="S19" s="616"/>
      <c r="T19" s="616"/>
    </row>
  </sheetData>
  <sheetProtection algorithmName="SHA-512" hashValue="4DemkxBgovyOzuinq/oI8c1NYXOJGxFTi6azm05Nx0ZT4MMdTCjShd1OmBBkkwuWXGa6kiLNI1en0YDVT7X/Uw==" saltValue="FCjicB1hI/km/68gwmNrQg=="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4.7109375" style="478" customWidth="1"/>
    <col min="14" max="14" width="2"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4" hidden="1"/>
    <row r="2" spans="1:34" hidden="1"/>
    <row r="3" spans="1:34" hidden="1"/>
    <row r="4" spans="1:34" ht="3" customHeight="1">
      <c r="J4" s="483"/>
      <c r="K4" s="483"/>
      <c r="L4" s="479"/>
      <c r="M4" s="479"/>
      <c r="N4" s="479"/>
      <c r="O4" s="486"/>
      <c r="P4" s="486"/>
      <c r="Q4" s="486"/>
      <c r="R4" s="486"/>
      <c r="S4" s="486"/>
      <c r="T4" s="486"/>
      <c r="U4" s="479"/>
    </row>
    <row r="5" spans="1:34" ht="22.5" customHeight="1">
      <c r="J5" s="483"/>
      <c r="K5" s="483"/>
      <c r="L5" s="1228" t="s">
        <v>657</v>
      </c>
      <c r="M5" s="1228"/>
      <c r="N5" s="1228"/>
      <c r="O5" s="1228"/>
      <c r="P5" s="1228"/>
      <c r="Q5" s="1228"/>
      <c r="R5" s="1228"/>
      <c r="S5" s="1228"/>
      <c r="T5" s="1228"/>
      <c r="U5" s="499"/>
    </row>
    <row r="6" spans="1:34" ht="3" customHeight="1">
      <c r="J6" s="483"/>
      <c r="K6" s="483"/>
      <c r="L6" s="479"/>
      <c r="M6" s="479"/>
      <c r="N6" s="479"/>
      <c r="O6" s="482"/>
      <c r="P6" s="482"/>
      <c r="Q6" s="482"/>
      <c r="R6" s="482"/>
      <c r="S6" s="482"/>
      <c r="T6" s="482"/>
      <c r="U6" s="479"/>
    </row>
    <row r="7" spans="1:34" s="493" customFormat="1" ht="22.5">
      <c r="A7" s="507"/>
      <c r="B7" s="507"/>
      <c r="C7" s="507"/>
      <c r="D7" s="507"/>
      <c r="E7" s="507"/>
      <c r="F7" s="507"/>
      <c r="G7" s="507"/>
      <c r="H7" s="507"/>
      <c r="L7" s="501"/>
      <c r="M7" s="619" t="s">
        <v>502</v>
      </c>
      <c r="N7" s="668"/>
      <c r="O7" s="1246" t="str">
        <f>IF(NameOrPr_ch="",IF(NameOrPr="","",NameOrPr),NameOrPr_ch)</f>
        <v>Министерство тарифного регулирования и энергетики Челябинской области</v>
      </c>
      <c r="P7" s="1247"/>
      <c r="Q7" s="1247"/>
      <c r="R7" s="1247"/>
      <c r="S7" s="1247"/>
      <c r="T7" s="1248"/>
      <c r="U7" s="669"/>
      <c r="X7" s="507"/>
      <c r="Y7" s="507"/>
      <c r="Z7" s="507"/>
      <c r="AA7" s="507"/>
      <c r="AB7" s="507"/>
      <c r="AC7" s="507"/>
      <c r="AD7" s="507"/>
      <c r="AE7" s="507"/>
      <c r="AF7" s="507"/>
      <c r="AG7" s="507"/>
      <c r="AH7" s="507"/>
    </row>
    <row r="8" spans="1:34" s="572" customFormat="1" ht="18.75">
      <c r="A8" s="592"/>
      <c r="B8" s="592"/>
      <c r="C8" s="592"/>
      <c r="D8" s="592"/>
      <c r="E8" s="592"/>
      <c r="F8" s="592"/>
      <c r="G8" s="592"/>
      <c r="H8" s="592"/>
      <c r="L8" s="501"/>
      <c r="M8" s="619" t="s">
        <v>596</v>
      </c>
      <c r="N8" s="668"/>
      <c r="O8" s="1246" t="str">
        <f>IF(datePr_ch="",IF(datePr="","",datePr),datePr_ch)</f>
        <v>08.12.2022</v>
      </c>
      <c r="P8" s="1247"/>
      <c r="Q8" s="1247"/>
      <c r="R8" s="1247"/>
      <c r="S8" s="1247"/>
      <c r="T8" s="1248"/>
      <c r="U8" s="669"/>
      <c r="X8" s="592"/>
      <c r="Y8" s="592"/>
      <c r="Z8" s="592"/>
      <c r="AA8" s="592"/>
      <c r="AB8" s="592"/>
      <c r="AC8" s="592"/>
      <c r="AD8" s="592"/>
      <c r="AE8" s="592"/>
      <c r="AF8" s="592"/>
      <c r="AG8" s="592"/>
      <c r="AH8" s="592"/>
    </row>
    <row r="9" spans="1:34" s="493" customFormat="1" ht="18.75">
      <c r="A9" s="507"/>
      <c r="B9" s="507"/>
      <c r="C9" s="507"/>
      <c r="D9" s="507"/>
      <c r="E9" s="507"/>
      <c r="F9" s="507"/>
      <c r="G9" s="507"/>
      <c r="H9" s="507"/>
      <c r="L9" s="554"/>
      <c r="M9" s="619" t="s">
        <v>595</v>
      </c>
      <c r="N9" s="668"/>
      <c r="O9" s="1246" t="str">
        <f>IF(numberPr_ch="",IF(numberPr="","",numberPr),numberPr_ch)</f>
        <v>106/2</v>
      </c>
      <c r="P9" s="1247"/>
      <c r="Q9" s="1247"/>
      <c r="R9" s="1247"/>
      <c r="S9" s="1247"/>
      <c r="T9" s="1248"/>
      <c r="U9" s="669"/>
      <c r="X9" s="507"/>
      <c r="Y9" s="507"/>
      <c r="Z9" s="507"/>
      <c r="AA9" s="507"/>
      <c r="AB9" s="507"/>
      <c r="AC9" s="507"/>
      <c r="AD9" s="507"/>
      <c r="AE9" s="507"/>
      <c r="AF9" s="507"/>
      <c r="AG9" s="507"/>
      <c r="AH9" s="507"/>
    </row>
    <row r="10" spans="1:34" s="493" customFormat="1" ht="18.75">
      <c r="A10" s="507"/>
      <c r="B10" s="507"/>
      <c r="C10" s="507"/>
      <c r="D10" s="507"/>
      <c r="E10" s="507"/>
      <c r="F10" s="507"/>
      <c r="G10" s="507"/>
      <c r="H10" s="507"/>
      <c r="L10" s="554"/>
      <c r="M10" s="619" t="s">
        <v>501</v>
      </c>
      <c r="N10" s="668"/>
      <c r="O10" s="1246" t="str">
        <f>IF(IstPub_ch="",IF(IstPub="","",IstPub),IstPub_ch)</f>
        <v xml:space="preserve">Официальный сайт Министерства тарифного регулирования и энергетики </v>
      </c>
      <c r="P10" s="1247"/>
      <c r="Q10" s="1247"/>
      <c r="R10" s="1247"/>
      <c r="S10" s="1247"/>
      <c r="T10" s="1248"/>
      <c r="U10" s="669"/>
      <c r="X10" s="507"/>
      <c r="Y10" s="507"/>
      <c r="Z10" s="507"/>
      <c r="AA10" s="507"/>
      <c r="AB10" s="507"/>
      <c r="AC10" s="507"/>
      <c r="AD10" s="507"/>
      <c r="AE10" s="507"/>
      <c r="AF10" s="507"/>
      <c r="AG10" s="507"/>
      <c r="AH10" s="507"/>
    </row>
    <row r="11" spans="1:34" s="493" customFormat="1" ht="11.25" hidden="1">
      <c r="A11" s="507"/>
      <c r="B11" s="507"/>
      <c r="C11" s="507"/>
      <c r="D11" s="507"/>
      <c r="E11" s="507"/>
      <c r="F11" s="507"/>
      <c r="G11" s="507"/>
      <c r="H11" s="507"/>
      <c r="L11" s="554"/>
      <c r="M11" s="554"/>
      <c r="N11" s="568"/>
      <c r="O11" s="584"/>
      <c r="P11" s="584"/>
      <c r="Q11" s="584"/>
      <c r="R11" s="584"/>
      <c r="S11" s="584"/>
      <c r="T11" s="584"/>
      <c r="U11" s="505" t="s">
        <v>373</v>
      </c>
      <c r="X11" s="507"/>
      <c r="Y11" s="507"/>
      <c r="Z11" s="507"/>
      <c r="AA11" s="507"/>
      <c r="AB11" s="507"/>
      <c r="AC11" s="507"/>
      <c r="AD11" s="507"/>
      <c r="AE11" s="507"/>
      <c r="AF11" s="507"/>
      <c r="AG11" s="507"/>
      <c r="AH11" s="507"/>
    </row>
    <row r="12" spans="1:34" ht="15" customHeight="1">
      <c r="J12" s="483"/>
      <c r="K12" s="483"/>
      <c r="L12" s="479"/>
      <c r="M12" s="479"/>
      <c r="N12" s="479"/>
      <c r="O12" s="1250"/>
      <c r="P12" s="1250"/>
      <c r="Q12" s="1250"/>
      <c r="R12" s="1250"/>
      <c r="S12" s="1250"/>
      <c r="T12" s="1250"/>
      <c r="U12" s="1250"/>
    </row>
    <row r="13" spans="1:34">
      <c r="J13" s="483"/>
      <c r="K13" s="483"/>
      <c r="L13" s="1157" t="s">
        <v>454</v>
      </c>
      <c r="M13" s="1157"/>
      <c r="N13" s="1157"/>
      <c r="O13" s="1157"/>
      <c r="P13" s="1157"/>
      <c r="Q13" s="1157"/>
      <c r="R13" s="1157"/>
      <c r="S13" s="1157"/>
      <c r="T13" s="1157"/>
      <c r="U13" s="1157"/>
      <c r="V13" s="1157"/>
      <c r="W13" s="1157" t="s">
        <v>455</v>
      </c>
    </row>
    <row r="14" spans="1:34" ht="14.25" customHeight="1">
      <c r="J14" s="483"/>
      <c r="K14" s="483"/>
      <c r="L14" s="1212" t="s">
        <v>92</v>
      </c>
      <c r="M14" s="1212" t="s">
        <v>639</v>
      </c>
      <c r="N14" s="523"/>
      <c r="O14" s="1213" t="s">
        <v>641</v>
      </c>
      <c r="P14" s="1214"/>
      <c r="Q14" s="1214"/>
      <c r="R14" s="1214"/>
      <c r="S14" s="1214"/>
      <c r="T14" s="1215"/>
      <c r="U14" s="1223" t="s">
        <v>341</v>
      </c>
      <c r="V14" s="1209" t="s">
        <v>275</v>
      </c>
      <c r="W14" s="1157"/>
    </row>
    <row r="15" spans="1:34" s="525" customFormat="1" ht="14.25" customHeight="1">
      <c r="A15" s="587"/>
      <c r="B15" s="587"/>
      <c r="C15" s="587"/>
      <c r="D15" s="587"/>
      <c r="E15" s="587"/>
      <c r="F15" s="587"/>
      <c r="G15" s="593"/>
      <c r="H15" s="593"/>
      <c r="I15" s="533"/>
      <c r="J15" s="531"/>
      <c r="K15" s="531"/>
      <c r="L15" s="1212"/>
      <c r="M15" s="1212"/>
      <c r="N15" s="523"/>
      <c r="O15" s="1218" t="s">
        <v>772</v>
      </c>
      <c r="P15" s="1216" t="s">
        <v>271</v>
      </c>
      <c r="Q15" s="1217"/>
      <c r="R15" s="1221" t="s">
        <v>654</v>
      </c>
      <c r="S15" s="1221"/>
      <c r="T15" s="1222"/>
      <c r="U15" s="1224"/>
      <c r="V15" s="1210"/>
      <c r="W15" s="1157"/>
      <c r="X15" s="587"/>
      <c r="Y15" s="587"/>
      <c r="Z15" s="587"/>
      <c r="AA15" s="587"/>
      <c r="AB15" s="587"/>
      <c r="AC15" s="587"/>
      <c r="AD15" s="587"/>
      <c r="AE15" s="587"/>
      <c r="AF15" s="587"/>
      <c r="AG15" s="587"/>
      <c r="AH15" s="587"/>
    </row>
    <row r="16" spans="1:34" ht="33.75">
      <c r="J16" s="483"/>
      <c r="K16" s="483"/>
      <c r="L16" s="1212"/>
      <c r="M16" s="1212"/>
      <c r="N16" s="522"/>
      <c r="O16" s="1219"/>
      <c r="P16" s="537" t="s">
        <v>765</v>
      </c>
      <c r="Q16" s="537" t="s">
        <v>766</v>
      </c>
      <c r="R16" s="538" t="s">
        <v>274</v>
      </c>
      <c r="S16" s="1207" t="s">
        <v>273</v>
      </c>
      <c r="T16" s="1208"/>
      <c r="U16" s="1225"/>
      <c r="V16" s="1211"/>
      <c r="W16" s="1157"/>
    </row>
    <row r="17" spans="1:35">
      <c r="J17" s="483"/>
      <c r="K17" s="491">
        <v>1</v>
      </c>
      <c r="L17" s="527" t="s">
        <v>93</v>
      </c>
      <c r="M17" s="527" t="s">
        <v>49</v>
      </c>
      <c r="N17" s="498" t="s">
        <v>49</v>
      </c>
      <c r="O17" s="489">
        <f ca="1">OFFSET(O17,0,-1)+1</f>
        <v>3</v>
      </c>
      <c r="P17" s="489">
        <f ca="1">OFFSET(P17,0,-1)+1</f>
        <v>4</v>
      </c>
      <c r="Q17" s="489">
        <f ca="1">OFFSET(Q17,0,-1)+1</f>
        <v>5</v>
      </c>
      <c r="R17" s="489">
        <f ca="1">OFFSET(R17,0,-1)+1</f>
        <v>6</v>
      </c>
      <c r="S17" s="1230">
        <f ca="1">OFFSET(S17,0,-1)+1</f>
        <v>7</v>
      </c>
      <c r="T17" s="1230"/>
      <c r="U17" s="489">
        <f ca="1">OFFSET(U17,0,-2)+1</f>
        <v>8</v>
      </c>
      <c r="V17" s="653">
        <f ca="1">OFFSET(V17,0,-1)</f>
        <v>8</v>
      </c>
      <c r="W17" s="489">
        <f ca="1">OFFSET(W17,0,-1)+1</f>
        <v>9</v>
      </c>
    </row>
    <row r="18" spans="1:35" ht="22.5">
      <c r="A18" s="1231">
        <v>1</v>
      </c>
      <c r="B18" s="960"/>
      <c r="C18" s="960"/>
      <c r="D18" s="960"/>
      <c r="E18" s="961"/>
      <c r="F18" s="962"/>
      <c r="G18" s="962"/>
      <c r="H18" s="962"/>
      <c r="I18" s="963"/>
      <c r="J18" s="958"/>
      <c r="K18" s="965"/>
      <c r="L18" s="595">
        <f>mergeValue(A18)</f>
        <v>1</v>
      </c>
      <c r="M18" s="643" t="s">
        <v>20</v>
      </c>
      <c r="N18" s="582"/>
      <c r="O18" s="1243"/>
      <c r="P18" s="1243"/>
      <c r="Q18" s="1243"/>
      <c r="R18" s="1243"/>
      <c r="S18" s="1243"/>
      <c r="T18" s="1243"/>
      <c r="U18" s="1243"/>
      <c r="V18" s="1243"/>
      <c r="W18" s="632" t="s">
        <v>658</v>
      </c>
    </row>
    <row r="19" spans="1:35" ht="22.5">
      <c r="A19" s="1231"/>
      <c r="B19" s="1231">
        <v>1</v>
      </c>
      <c r="C19" s="960"/>
      <c r="D19" s="960"/>
      <c r="E19" s="962"/>
      <c r="F19" s="962"/>
      <c r="G19" s="962"/>
      <c r="H19" s="962"/>
      <c r="I19" s="957"/>
      <c r="J19" s="956"/>
      <c r="K19" s="959"/>
      <c r="L19" s="595" t="str">
        <f>mergeValue(A19) &amp;"."&amp; mergeValue(B19)</f>
        <v>1.1</v>
      </c>
      <c r="M19" s="548" t="s">
        <v>16</v>
      </c>
      <c r="N19" s="582"/>
      <c r="O19" s="1243"/>
      <c r="P19" s="1243"/>
      <c r="Q19" s="1243"/>
      <c r="R19" s="1243"/>
      <c r="S19" s="1243"/>
      <c r="T19" s="1243"/>
      <c r="U19" s="1243"/>
      <c r="V19" s="1243"/>
      <c r="W19" s="632" t="s">
        <v>477</v>
      </c>
    </row>
    <row r="20" spans="1:35" ht="22.5">
      <c r="A20" s="1231"/>
      <c r="B20" s="1231"/>
      <c r="C20" s="1231">
        <v>1</v>
      </c>
      <c r="D20" s="960"/>
      <c r="E20" s="962"/>
      <c r="F20" s="962"/>
      <c r="G20" s="962"/>
      <c r="H20" s="962"/>
      <c r="I20" s="964"/>
      <c r="J20" s="956"/>
      <c r="K20" s="959"/>
      <c r="L20" s="595" t="str">
        <f>mergeValue(A20) &amp;"."&amp; mergeValue(B20)&amp;"."&amp; mergeValue(C20)</f>
        <v>1.1.1</v>
      </c>
      <c r="M20" s="549" t="s">
        <v>7</v>
      </c>
      <c r="N20" s="582"/>
      <c r="O20" s="1243"/>
      <c r="P20" s="1243"/>
      <c r="Q20" s="1243"/>
      <c r="R20" s="1243"/>
      <c r="S20" s="1243"/>
      <c r="T20" s="1243"/>
      <c r="U20" s="1243"/>
      <c r="V20" s="1243"/>
      <c r="W20" s="632" t="s">
        <v>633</v>
      </c>
    </row>
    <row r="21" spans="1:35" ht="22.5">
      <c r="A21" s="1231"/>
      <c r="B21" s="1231"/>
      <c r="C21" s="1231"/>
      <c r="D21" s="1231">
        <v>1</v>
      </c>
      <c r="E21" s="962"/>
      <c r="F21" s="962"/>
      <c r="G21" s="962"/>
      <c r="H21" s="962"/>
      <c r="I21" s="964"/>
      <c r="J21" s="956"/>
      <c r="K21" s="959"/>
      <c r="L21" s="595" t="str">
        <f>mergeValue(A21) &amp;"."&amp; mergeValue(B21)&amp;"."&amp; mergeValue(C21)&amp;"."&amp; mergeValue(D21)</f>
        <v>1.1.1.1</v>
      </c>
      <c r="M21" s="550" t="s">
        <v>22</v>
      </c>
      <c r="N21" s="582"/>
      <c r="O21" s="1243"/>
      <c r="P21" s="1243"/>
      <c r="Q21" s="1243"/>
      <c r="R21" s="1243"/>
      <c r="S21" s="1243"/>
      <c r="T21" s="1243"/>
      <c r="U21" s="1243"/>
      <c r="V21" s="1243"/>
      <c r="W21" s="632" t="s">
        <v>634</v>
      </c>
    </row>
    <row r="22" spans="1:35" ht="11.25" hidden="1" customHeight="1">
      <c r="A22" s="1231"/>
      <c r="B22" s="1231"/>
      <c r="C22" s="1231"/>
      <c r="D22" s="1231"/>
      <c r="E22" s="1231">
        <v>1</v>
      </c>
      <c r="F22" s="962"/>
      <c r="G22" s="962"/>
      <c r="H22" s="960">
        <v>1</v>
      </c>
      <c r="I22" s="1231">
        <v>1</v>
      </c>
      <c r="J22" s="962"/>
      <c r="K22" s="967"/>
      <c r="L22" s="595"/>
      <c r="M22" s="556"/>
      <c r="N22" s="583"/>
      <c r="O22" s="633"/>
      <c r="P22" s="633"/>
      <c r="Q22" s="633"/>
      <c r="R22" s="633"/>
      <c r="S22" s="633"/>
      <c r="T22" s="633"/>
      <c r="U22" s="633"/>
      <c r="V22" s="510"/>
      <c r="W22" s="561"/>
    </row>
    <row r="23" spans="1:35" ht="90">
      <c r="A23" s="1231"/>
      <c r="B23" s="1231"/>
      <c r="C23" s="1231"/>
      <c r="D23" s="1231"/>
      <c r="E23" s="1231"/>
      <c r="F23" s="1231">
        <v>1</v>
      </c>
      <c r="G23" s="960"/>
      <c r="H23" s="960"/>
      <c r="I23" s="1231"/>
      <c r="J23" s="1231">
        <v>1</v>
      </c>
      <c r="K23" s="968"/>
      <c r="L23" s="595" t="str">
        <f>mergeValue(A23) &amp;"."&amp; mergeValue(B23)&amp;"."&amp; mergeValue(C23)&amp;"."&amp; mergeValue(D23)&amp;"."&amp;  mergeValue(F23)</f>
        <v>1.1.1.1.1</v>
      </c>
      <c r="M23" s="557" t="s">
        <v>10</v>
      </c>
      <c r="N23" s="583"/>
      <c r="O23" s="1233"/>
      <c r="P23" s="1233"/>
      <c r="Q23" s="1233"/>
      <c r="R23" s="1233"/>
      <c r="S23" s="1233"/>
      <c r="T23" s="1233"/>
      <c r="U23" s="1233"/>
      <c r="V23" s="1233"/>
      <c r="W23" s="632" t="s">
        <v>635</v>
      </c>
      <c r="Y23" s="506" t="str">
        <f>strCheckUnique(Z23:Z26)</f>
        <v/>
      </c>
      <c r="AA23" s="506"/>
    </row>
    <row r="24" spans="1:35" ht="189" customHeight="1">
      <c r="A24" s="1231"/>
      <c r="B24" s="1231"/>
      <c r="C24" s="1231"/>
      <c r="D24" s="1231"/>
      <c r="E24" s="1231"/>
      <c r="F24" s="1231"/>
      <c r="G24" s="960">
        <v>1</v>
      </c>
      <c r="H24" s="960"/>
      <c r="I24" s="1231"/>
      <c r="J24" s="1231"/>
      <c r="K24" s="968">
        <v>1</v>
      </c>
      <c r="L24" s="595" t="str">
        <f>mergeValue(A24) &amp;"."&amp; mergeValue(B24)&amp;"."&amp; mergeValue(C24)&amp;"."&amp; mergeValue(D24)&amp;"."&amp; mergeValue(F24)&amp;"."&amp; mergeValue(G24)</f>
        <v>1.1.1.1.1.1</v>
      </c>
      <c r="M24" s="1070"/>
      <c r="N24" s="588"/>
      <c r="O24" s="564"/>
      <c r="P24" s="564"/>
      <c r="Q24" s="1095"/>
      <c r="R24" s="1241"/>
      <c r="S24" s="1227" t="s">
        <v>84</v>
      </c>
      <c r="T24" s="1241"/>
      <c r="U24" s="1227" t="s">
        <v>85</v>
      </c>
      <c r="V24" s="580"/>
      <c r="W24" s="1202" t="s">
        <v>659</v>
      </c>
      <c r="X24" s="502" t="str">
        <f>strCheckDate(O25:V25)</f>
        <v/>
      </c>
      <c r="Y24" s="506"/>
      <c r="Z24" s="506" t="str">
        <f>IF(M24="","",M24 )</f>
        <v/>
      </c>
      <c r="AA24" s="506"/>
      <c r="AB24" s="506"/>
      <c r="AC24" s="506"/>
    </row>
    <row r="25" spans="1:35" ht="11.25" hidden="1">
      <c r="A25" s="1231"/>
      <c r="B25" s="1231"/>
      <c r="C25" s="1231"/>
      <c r="D25" s="1231"/>
      <c r="E25" s="1231"/>
      <c r="F25" s="1231"/>
      <c r="G25" s="960"/>
      <c r="H25" s="960"/>
      <c r="I25" s="1231"/>
      <c r="J25" s="1231"/>
      <c r="K25" s="968"/>
      <c r="L25" s="602"/>
      <c r="M25" s="648"/>
      <c r="N25" s="588"/>
      <c r="O25" s="564"/>
      <c r="P25" s="564"/>
      <c r="Q25" s="586" t="str">
        <f>R24 &amp; "-" &amp; T24</f>
        <v>-</v>
      </c>
      <c r="R25" s="1226"/>
      <c r="S25" s="1227"/>
      <c r="T25" s="1226"/>
      <c r="U25" s="1227"/>
      <c r="V25" s="580"/>
      <c r="W25" s="1203"/>
    </row>
    <row r="26" spans="1:35" s="477" customFormat="1" ht="15" customHeight="1">
      <c r="A26" s="1231"/>
      <c r="B26" s="1231"/>
      <c r="C26" s="1231"/>
      <c r="D26" s="1231"/>
      <c r="E26" s="1231"/>
      <c r="F26" s="1231"/>
      <c r="G26" s="962"/>
      <c r="H26" s="960"/>
      <c r="I26" s="1231"/>
      <c r="J26" s="1231"/>
      <c r="K26" s="967"/>
      <c r="L26" s="540"/>
      <c r="M26" s="558" t="s">
        <v>25</v>
      </c>
      <c r="N26" s="553"/>
      <c r="O26" s="547"/>
      <c r="P26" s="547"/>
      <c r="Q26" s="547"/>
      <c r="R26" s="575"/>
      <c r="S26" s="566"/>
      <c r="T26" s="565"/>
      <c r="U26" s="553"/>
      <c r="V26" s="562"/>
      <c r="W26" s="1204"/>
      <c r="X26" s="503"/>
      <c r="Y26" s="503"/>
      <c r="Z26" s="503"/>
      <c r="AA26" s="503"/>
      <c r="AB26" s="503"/>
      <c r="AC26" s="503"/>
      <c r="AD26" s="503"/>
      <c r="AE26" s="503"/>
      <c r="AF26" s="503"/>
      <c r="AG26" s="503"/>
      <c r="AH26" s="503"/>
    </row>
    <row r="27" spans="1:35" s="477" customFormat="1" ht="15" customHeight="1">
      <c r="A27" s="1231"/>
      <c r="B27" s="1231"/>
      <c r="C27" s="1231"/>
      <c r="D27" s="1231"/>
      <c r="E27" s="1231"/>
      <c r="F27" s="962"/>
      <c r="G27" s="962"/>
      <c r="H27" s="960"/>
      <c r="I27" s="1231"/>
      <c r="J27" s="962"/>
      <c r="K27" s="967"/>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5" s="477" customFormat="1" ht="15" hidden="1" customHeight="1">
      <c r="A28" s="1231"/>
      <c r="B28" s="1231"/>
      <c r="C28" s="1231"/>
      <c r="D28" s="1231"/>
      <c r="E28" s="966"/>
      <c r="F28" s="962"/>
      <c r="G28" s="962"/>
      <c r="H28" s="962"/>
      <c r="I28" s="958"/>
      <c r="J28" s="955"/>
      <c r="K28" s="965"/>
      <c r="L28" s="540"/>
      <c r="M28" s="553"/>
      <c r="N28" s="553"/>
      <c r="O28" s="553"/>
      <c r="P28" s="553"/>
      <c r="Q28" s="553"/>
      <c r="R28" s="553"/>
      <c r="S28" s="553"/>
      <c r="T28" s="553"/>
      <c r="U28" s="553"/>
      <c r="V28" s="566"/>
      <c r="W28" s="562"/>
      <c r="X28" s="503"/>
      <c r="Y28" s="503"/>
      <c r="Z28" s="503"/>
      <c r="AA28" s="503"/>
      <c r="AB28" s="503"/>
      <c r="AC28" s="503"/>
      <c r="AD28" s="503"/>
      <c r="AE28" s="503"/>
      <c r="AF28" s="503"/>
      <c r="AG28" s="503"/>
      <c r="AH28" s="503"/>
      <c r="AI28" s="503"/>
    </row>
    <row r="29" spans="1:35" s="477" customFormat="1" ht="15" customHeight="1">
      <c r="A29" s="1231"/>
      <c r="B29" s="1231"/>
      <c r="C29" s="1231"/>
      <c r="D29" s="966"/>
      <c r="E29" s="966"/>
      <c r="F29" s="962"/>
      <c r="G29" s="962"/>
      <c r="H29" s="962"/>
      <c r="I29" s="958"/>
      <c r="J29" s="955"/>
      <c r="K29" s="965"/>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5" s="477" customFormat="1" ht="15" customHeight="1">
      <c r="A30" s="1231"/>
      <c r="B30" s="1231"/>
      <c r="C30" s="966"/>
      <c r="D30" s="966"/>
      <c r="E30" s="966"/>
      <c r="F30" s="966"/>
      <c r="G30" s="971"/>
      <c r="H30" s="958"/>
      <c r="I30" s="969"/>
      <c r="J30" s="955"/>
      <c r="K30" s="970"/>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5" s="477" customFormat="1" ht="15" customHeight="1">
      <c r="A31" s="1231"/>
      <c r="B31" s="966"/>
      <c r="C31" s="966"/>
      <c r="D31" s="966"/>
      <c r="E31" s="966"/>
      <c r="F31" s="966"/>
      <c r="G31" s="971"/>
      <c r="H31" s="958"/>
      <c r="I31" s="958"/>
      <c r="J31" s="955"/>
      <c r="K31" s="965"/>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5" s="477" customFormat="1" ht="15" customHeight="1">
      <c r="A32" s="954"/>
      <c r="B32" s="954"/>
      <c r="C32" s="954"/>
      <c r="D32" s="954"/>
      <c r="E32" s="954"/>
      <c r="F32" s="954"/>
      <c r="G32" s="954"/>
      <c r="H32" s="954"/>
      <c r="I32" s="954"/>
      <c r="J32" s="954"/>
      <c r="K32" s="954"/>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41.75" customHeight="1">
      <c r="L34" s="1">
        <v>1</v>
      </c>
      <c r="M34" s="1195" t="s">
        <v>660</v>
      </c>
      <c r="N34" s="1195"/>
      <c r="O34" s="1195"/>
      <c r="P34" s="1195"/>
      <c r="Q34" s="1195"/>
      <c r="R34" s="1195"/>
      <c r="S34" s="1195"/>
      <c r="T34" s="1195"/>
      <c r="U34" s="1195"/>
      <c r="V34" s="1195"/>
      <c r="W34" s="1195"/>
    </row>
  </sheetData>
  <sheetProtection algorithmName="SHA-512" hashValue="GMGvs/8ck0/ITxl3p4bN9nDgoamYOLnhE7ZlBSg2UH8odx/eEbV9R9PNLSbyA8GTvqVMiIJniq8X2u0MDXj7Cw==" saltValue="Nk2HwXYbP3SL8z76SOYbCQ==" spinCount="100000" sheet="1" objects="1" scenarios="1" formatColumns="0" formatRows="0"/>
  <dataConsolidate leftLabels="1"/>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196" t="s">
        <v>491</v>
      </c>
      <c r="G2" s="1197"/>
      <c r="H2" s="1198"/>
      <c r="I2" s="436"/>
    </row>
    <row r="3" spans="1:20" ht="3" customHeight="1"/>
    <row r="4" spans="1:20" s="190" customFormat="1" ht="11.25">
      <c r="A4" s="214"/>
      <c r="B4" s="214"/>
      <c r="C4" s="214"/>
      <c r="D4" s="214"/>
      <c r="F4" s="1157" t="s">
        <v>454</v>
      </c>
      <c r="G4" s="1157"/>
      <c r="H4" s="1157"/>
      <c r="I4" s="1199"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199"/>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27.12.2022</v>
      </c>
      <c r="I7" s="196" t="s">
        <v>493</v>
      </c>
      <c r="J7" s="334"/>
      <c r="K7" s="214"/>
      <c r="L7" s="214"/>
      <c r="M7" s="214"/>
      <c r="N7" s="214"/>
      <c r="O7" s="214"/>
      <c r="P7" s="214"/>
      <c r="Q7" s="214"/>
      <c r="R7" s="214"/>
      <c r="S7" s="214"/>
      <c r="T7" s="214"/>
    </row>
    <row r="8" spans="1:20" s="190" customFormat="1" ht="45">
      <c r="A8" s="1200">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00"/>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00"/>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0"/>
      <c r="B11" s="1200">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00"/>
      <c r="B12" s="1200"/>
      <c r="C12" s="1200">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0"/>
      <c r="B13" s="1200"/>
      <c r="C13" s="1200"/>
      <c r="D13" s="344">
        <v>1</v>
      </c>
      <c r="F13" s="335" t="str">
        <f>"4."&amp;mergeValue(A13) &amp;"."&amp;mergeValue(B13)&amp;"."&amp;mergeValue(C13)&amp;"."&amp;mergeValue(D13)</f>
        <v>4.1.1.1.1</v>
      </c>
      <c r="G13" s="420" t="s">
        <v>498</v>
      </c>
      <c r="H13" s="317"/>
      <c r="I13" s="1201" t="s">
        <v>591</v>
      </c>
      <c r="J13" s="334"/>
      <c r="K13" s="214"/>
      <c r="L13" s="214"/>
      <c r="M13" s="214"/>
      <c r="N13" s="214"/>
      <c r="O13" s="214"/>
      <c r="P13" s="214"/>
      <c r="Q13" s="214"/>
      <c r="R13" s="214"/>
      <c r="S13" s="214"/>
      <c r="T13" s="214"/>
    </row>
    <row r="14" spans="1:20" s="190" customFormat="1" ht="18.75">
      <c r="A14" s="1200"/>
      <c r="B14" s="1200"/>
      <c r="C14" s="1200"/>
      <c r="D14" s="344"/>
      <c r="F14" s="338"/>
      <c r="G14" s="150" t="s">
        <v>4</v>
      </c>
      <c r="H14" s="343"/>
      <c r="I14" s="1201"/>
      <c r="J14" s="334"/>
      <c r="K14" s="214"/>
      <c r="L14" s="214"/>
      <c r="M14" s="214"/>
      <c r="N14" s="214"/>
      <c r="O14" s="214"/>
      <c r="P14" s="214"/>
      <c r="Q14" s="214"/>
      <c r="R14" s="214"/>
      <c r="S14" s="214"/>
      <c r="T14" s="214"/>
    </row>
    <row r="15" spans="1:20" s="190" customFormat="1" ht="18.75">
      <c r="A15" s="1200"/>
      <c r="B15" s="1200"/>
      <c r="C15" s="344"/>
      <c r="D15" s="344"/>
      <c r="F15" s="421"/>
      <c r="G15" s="195" t="s">
        <v>403</v>
      </c>
      <c r="H15" s="422"/>
      <c r="I15" s="423"/>
      <c r="J15" s="334"/>
      <c r="K15" s="214"/>
      <c r="L15" s="214"/>
      <c r="M15" s="214"/>
      <c r="N15" s="214"/>
      <c r="O15" s="214"/>
      <c r="P15" s="214"/>
      <c r="Q15" s="214"/>
      <c r="R15" s="214"/>
      <c r="S15" s="214"/>
      <c r="T15" s="214"/>
    </row>
    <row r="16" spans="1:20" s="190" customFormat="1" ht="18.75">
      <c r="A16" s="1200"/>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5" t="s">
        <v>593</v>
      </c>
      <c r="H19" s="1195"/>
      <c r="I19" s="226"/>
      <c r="J19" s="327"/>
      <c r="K19" s="327"/>
      <c r="L19" s="327"/>
      <c r="M19" s="327"/>
      <c r="N19" s="327"/>
      <c r="O19" s="327"/>
      <c r="P19" s="327"/>
      <c r="Q19" s="327"/>
      <c r="R19" s="327"/>
      <c r="S19" s="327"/>
      <c r="T19" s="327"/>
    </row>
  </sheetData>
  <sheetProtection algorithmName="SHA-512" hashValue="yF8G5uNIV4vps1Y2Ts0onBeYv4Aa5Op49OwBhhyFxOrlr4yPFNF2T8STqCX/c+gXXV1bHu+z18uXVFeTEwWhOA==" saltValue="7UbZKhbq2m/nXvBNigjxWA=="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2" hidden="1" customWidth="1"/>
    <col min="7" max="8" width="11.140625" style="508"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21" width="23.7109375" style="478" hidden="1" customWidth="1"/>
    <col min="22" max="22" width="1.7109375" style="478" hidden="1" customWidth="1"/>
    <col min="23" max="23" width="11.7109375" style="478" customWidth="1"/>
    <col min="24" max="24" width="3.7109375" style="478" customWidth="1"/>
    <col min="25" max="25" width="11.7109375" style="478" customWidth="1"/>
    <col min="26" max="26" width="8.5703125" style="478" hidden="1" customWidth="1"/>
    <col min="27" max="27" width="4.7109375" style="478" customWidth="1"/>
    <col min="28" max="28" width="115.7109375" style="478" customWidth="1"/>
    <col min="29" max="33" width="10.5703125" style="502"/>
    <col min="34" max="249" width="10.5703125" style="478"/>
    <col min="250" max="257" width="0" style="478" hidden="1" customWidth="1"/>
    <col min="258" max="260" width="3.7109375" style="478" customWidth="1"/>
    <col min="261" max="261" width="12.7109375" style="478" customWidth="1"/>
    <col min="262" max="262" width="47.42578125" style="478" customWidth="1"/>
    <col min="263" max="271" width="0" style="478" hidden="1" customWidth="1"/>
    <col min="272" max="272" width="11.7109375" style="478" customWidth="1"/>
    <col min="273" max="273" width="6.42578125" style="478" bestFit="1" customWidth="1"/>
    <col min="274" max="274" width="11.7109375" style="478" customWidth="1"/>
    <col min="275" max="275" width="0" style="478" hidden="1" customWidth="1"/>
    <col min="276" max="276" width="3.7109375" style="478" customWidth="1"/>
    <col min="277" max="277" width="11.140625" style="478" bestFit="1" customWidth="1"/>
    <col min="278" max="505" width="10.5703125" style="478"/>
    <col min="506" max="513" width="0" style="478" hidden="1" customWidth="1"/>
    <col min="514" max="516" width="3.7109375" style="478" customWidth="1"/>
    <col min="517" max="517" width="12.7109375" style="478" customWidth="1"/>
    <col min="518" max="518" width="47.42578125" style="478" customWidth="1"/>
    <col min="519" max="527" width="0" style="478" hidden="1" customWidth="1"/>
    <col min="528" max="528" width="11.7109375" style="478" customWidth="1"/>
    <col min="529" max="529" width="6.42578125" style="478" bestFit="1" customWidth="1"/>
    <col min="530" max="530" width="11.7109375" style="478" customWidth="1"/>
    <col min="531" max="531" width="0" style="478" hidden="1" customWidth="1"/>
    <col min="532" max="532" width="3.7109375" style="478" customWidth="1"/>
    <col min="533" max="533" width="11.140625" style="478" bestFit="1" customWidth="1"/>
    <col min="534" max="761" width="10.5703125" style="478"/>
    <col min="762" max="769" width="0" style="478" hidden="1" customWidth="1"/>
    <col min="770" max="772" width="3.7109375" style="478" customWidth="1"/>
    <col min="773" max="773" width="12.7109375" style="478" customWidth="1"/>
    <col min="774" max="774" width="47.42578125" style="478" customWidth="1"/>
    <col min="775" max="783" width="0" style="478" hidden="1" customWidth="1"/>
    <col min="784" max="784" width="11.7109375" style="478" customWidth="1"/>
    <col min="785" max="785" width="6.42578125" style="478" bestFit="1" customWidth="1"/>
    <col min="786" max="786" width="11.7109375" style="478" customWidth="1"/>
    <col min="787" max="787" width="0" style="478" hidden="1" customWidth="1"/>
    <col min="788" max="788" width="3.7109375" style="478" customWidth="1"/>
    <col min="789" max="789" width="11.140625" style="478" bestFit="1" customWidth="1"/>
    <col min="790" max="1017" width="10.5703125" style="478"/>
    <col min="1018" max="1025" width="0" style="478" hidden="1" customWidth="1"/>
    <col min="1026" max="1028" width="3.7109375" style="478" customWidth="1"/>
    <col min="1029" max="1029" width="12.7109375" style="478" customWidth="1"/>
    <col min="1030" max="1030" width="47.42578125" style="478" customWidth="1"/>
    <col min="1031" max="1039" width="0" style="478" hidden="1" customWidth="1"/>
    <col min="1040" max="1040" width="11.7109375" style="478" customWidth="1"/>
    <col min="1041" max="1041" width="6.42578125" style="478" bestFit="1" customWidth="1"/>
    <col min="1042" max="1042" width="11.7109375" style="478" customWidth="1"/>
    <col min="1043" max="1043" width="0" style="478" hidden="1" customWidth="1"/>
    <col min="1044" max="1044" width="3.7109375" style="478" customWidth="1"/>
    <col min="1045" max="1045" width="11.140625" style="478" bestFit="1" customWidth="1"/>
    <col min="1046" max="1273" width="10.5703125" style="478"/>
    <col min="1274" max="1281" width="0" style="478" hidden="1" customWidth="1"/>
    <col min="1282" max="1284" width="3.7109375" style="478" customWidth="1"/>
    <col min="1285" max="1285" width="12.7109375" style="478" customWidth="1"/>
    <col min="1286" max="1286" width="47.42578125" style="478" customWidth="1"/>
    <col min="1287" max="1295" width="0" style="478" hidden="1" customWidth="1"/>
    <col min="1296" max="1296" width="11.7109375" style="478" customWidth="1"/>
    <col min="1297" max="1297" width="6.42578125" style="478" bestFit="1" customWidth="1"/>
    <col min="1298" max="1298" width="11.7109375" style="478" customWidth="1"/>
    <col min="1299" max="1299" width="0" style="478" hidden="1" customWidth="1"/>
    <col min="1300" max="1300" width="3.7109375" style="478" customWidth="1"/>
    <col min="1301" max="1301" width="11.140625" style="478" bestFit="1" customWidth="1"/>
    <col min="1302" max="1529" width="10.5703125" style="478"/>
    <col min="1530" max="1537" width="0" style="478" hidden="1" customWidth="1"/>
    <col min="1538" max="1540" width="3.7109375" style="478" customWidth="1"/>
    <col min="1541" max="1541" width="12.7109375" style="478" customWidth="1"/>
    <col min="1542" max="1542" width="47.42578125" style="478" customWidth="1"/>
    <col min="1543" max="1551" width="0" style="478" hidden="1" customWidth="1"/>
    <col min="1552" max="1552" width="11.7109375" style="478" customWidth="1"/>
    <col min="1553" max="1553" width="6.42578125" style="478" bestFit="1" customWidth="1"/>
    <col min="1554" max="1554" width="11.7109375" style="478" customWidth="1"/>
    <col min="1555" max="1555" width="0" style="478" hidden="1" customWidth="1"/>
    <col min="1556" max="1556" width="3.7109375" style="478" customWidth="1"/>
    <col min="1557" max="1557" width="11.140625" style="478" bestFit="1" customWidth="1"/>
    <col min="1558" max="1785" width="10.5703125" style="478"/>
    <col min="1786" max="1793" width="0" style="478" hidden="1" customWidth="1"/>
    <col min="1794" max="1796" width="3.7109375" style="478" customWidth="1"/>
    <col min="1797" max="1797" width="12.7109375" style="478" customWidth="1"/>
    <col min="1798" max="1798" width="47.42578125" style="478" customWidth="1"/>
    <col min="1799" max="1807" width="0" style="478" hidden="1" customWidth="1"/>
    <col min="1808" max="1808" width="11.7109375" style="478" customWidth="1"/>
    <col min="1809" max="1809" width="6.42578125" style="478" bestFit="1" customWidth="1"/>
    <col min="1810" max="1810" width="11.7109375" style="478" customWidth="1"/>
    <col min="1811" max="1811" width="0" style="478" hidden="1" customWidth="1"/>
    <col min="1812" max="1812" width="3.7109375" style="478" customWidth="1"/>
    <col min="1813" max="1813" width="11.140625" style="478" bestFit="1" customWidth="1"/>
    <col min="1814" max="2041" width="10.5703125" style="478"/>
    <col min="2042" max="2049" width="0" style="478" hidden="1" customWidth="1"/>
    <col min="2050" max="2052" width="3.7109375" style="478" customWidth="1"/>
    <col min="2053" max="2053" width="12.7109375" style="478" customWidth="1"/>
    <col min="2054" max="2054" width="47.42578125" style="478" customWidth="1"/>
    <col min="2055" max="2063" width="0" style="478" hidden="1" customWidth="1"/>
    <col min="2064" max="2064" width="11.7109375" style="478" customWidth="1"/>
    <col min="2065" max="2065" width="6.42578125" style="478" bestFit="1" customWidth="1"/>
    <col min="2066" max="2066" width="11.7109375" style="478" customWidth="1"/>
    <col min="2067" max="2067" width="0" style="478" hidden="1" customWidth="1"/>
    <col min="2068" max="2068" width="3.7109375" style="478" customWidth="1"/>
    <col min="2069" max="2069" width="11.140625" style="478" bestFit="1" customWidth="1"/>
    <col min="2070" max="2297" width="10.5703125" style="478"/>
    <col min="2298" max="2305" width="0" style="478" hidden="1" customWidth="1"/>
    <col min="2306" max="2308" width="3.7109375" style="478" customWidth="1"/>
    <col min="2309" max="2309" width="12.7109375" style="478" customWidth="1"/>
    <col min="2310" max="2310" width="47.42578125" style="478" customWidth="1"/>
    <col min="2311" max="2319" width="0" style="478" hidden="1" customWidth="1"/>
    <col min="2320" max="2320" width="11.7109375" style="478" customWidth="1"/>
    <col min="2321" max="2321" width="6.42578125" style="478" bestFit="1" customWidth="1"/>
    <col min="2322" max="2322" width="11.7109375" style="478" customWidth="1"/>
    <col min="2323" max="2323" width="0" style="478" hidden="1" customWidth="1"/>
    <col min="2324" max="2324" width="3.7109375" style="478" customWidth="1"/>
    <col min="2325" max="2325" width="11.140625" style="478" bestFit="1" customWidth="1"/>
    <col min="2326" max="2553" width="10.5703125" style="478"/>
    <col min="2554" max="2561" width="0" style="478" hidden="1" customWidth="1"/>
    <col min="2562" max="2564" width="3.7109375" style="478" customWidth="1"/>
    <col min="2565" max="2565" width="12.7109375" style="478" customWidth="1"/>
    <col min="2566" max="2566" width="47.42578125" style="478" customWidth="1"/>
    <col min="2567" max="2575" width="0" style="478" hidden="1" customWidth="1"/>
    <col min="2576" max="2576" width="11.7109375" style="478" customWidth="1"/>
    <col min="2577" max="2577" width="6.42578125" style="478" bestFit="1" customWidth="1"/>
    <col min="2578" max="2578" width="11.7109375" style="478" customWidth="1"/>
    <col min="2579" max="2579" width="0" style="478" hidden="1" customWidth="1"/>
    <col min="2580" max="2580" width="3.7109375" style="478" customWidth="1"/>
    <col min="2581" max="2581" width="11.140625" style="478" bestFit="1" customWidth="1"/>
    <col min="2582" max="2809" width="10.5703125" style="478"/>
    <col min="2810" max="2817" width="0" style="478" hidden="1" customWidth="1"/>
    <col min="2818" max="2820" width="3.7109375" style="478" customWidth="1"/>
    <col min="2821" max="2821" width="12.7109375" style="478" customWidth="1"/>
    <col min="2822" max="2822" width="47.42578125" style="478" customWidth="1"/>
    <col min="2823" max="2831" width="0" style="478" hidden="1" customWidth="1"/>
    <col min="2832" max="2832" width="11.7109375" style="478" customWidth="1"/>
    <col min="2833" max="2833" width="6.42578125" style="478" bestFit="1" customWidth="1"/>
    <col min="2834" max="2834" width="11.7109375" style="478" customWidth="1"/>
    <col min="2835" max="2835" width="0" style="478" hidden="1" customWidth="1"/>
    <col min="2836" max="2836" width="3.7109375" style="478" customWidth="1"/>
    <col min="2837" max="2837" width="11.140625" style="478" bestFit="1" customWidth="1"/>
    <col min="2838" max="3065" width="10.5703125" style="478"/>
    <col min="3066" max="3073" width="0" style="478" hidden="1" customWidth="1"/>
    <col min="3074" max="3076" width="3.7109375" style="478" customWidth="1"/>
    <col min="3077" max="3077" width="12.7109375" style="478" customWidth="1"/>
    <col min="3078" max="3078" width="47.42578125" style="478" customWidth="1"/>
    <col min="3079" max="3087" width="0" style="478" hidden="1" customWidth="1"/>
    <col min="3088" max="3088" width="11.7109375" style="478" customWidth="1"/>
    <col min="3089" max="3089" width="6.42578125" style="478" bestFit="1" customWidth="1"/>
    <col min="3090" max="3090" width="11.7109375" style="478" customWidth="1"/>
    <col min="3091" max="3091" width="0" style="478" hidden="1" customWidth="1"/>
    <col min="3092" max="3092" width="3.7109375" style="478" customWidth="1"/>
    <col min="3093" max="3093" width="11.140625" style="478" bestFit="1" customWidth="1"/>
    <col min="3094" max="3321" width="10.5703125" style="478"/>
    <col min="3322" max="3329" width="0" style="478" hidden="1" customWidth="1"/>
    <col min="3330" max="3332" width="3.7109375" style="478" customWidth="1"/>
    <col min="3333" max="3333" width="12.7109375" style="478" customWidth="1"/>
    <col min="3334" max="3334" width="47.42578125" style="478" customWidth="1"/>
    <col min="3335" max="3343" width="0" style="478" hidden="1" customWidth="1"/>
    <col min="3344" max="3344" width="11.7109375" style="478" customWidth="1"/>
    <col min="3345" max="3345" width="6.42578125" style="478" bestFit="1" customWidth="1"/>
    <col min="3346" max="3346" width="11.7109375" style="478" customWidth="1"/>
    <col min="3347" max="3347" width="0" style="478" hidden="1" customWidth="1"/>
    <col min="3348" max="3348" width="3.7109375" style="478" customWidth="1"/>
    <col min="3349" max="3349" width="11.140625" style="478" bestFit="1" customWidth="1"/>
    <col min="3350" max="3577" width="10.5703125" style="478"/>
    <col min="3578" max="3585" width="0" style="478" hidden="1" customWidth="1"/>
    <col min="3586" max="3588" width="3.7109375" style="478" customWidth="1"/>
    <col min="3589" max="3589" width="12.7109375" style="478" customWidth="1"/>
    <col min="3590" max="3590" width="47.42578125" style="478" customWidth="1"/>
    <col min="3591" max="3599" width="0" style="478" hidden="1" customWidth="1"/>
    <col min="3600" max="3600" width="11.7109375" style="478" customWidth="1"/>
    <col min="3601" max="3601" width="6.42578125" style="478" bestFit="1" customWidth="1"/>
    <col min="3602" max="3602" width="11.7109375" style="478" customWidth="1"/>
    <col min="3603" max="3603" width="0" style="478" hidden="1" customWidth="1"/>
    <col min="3604" max="3604" width="3.7109375" style="478" customWidth="1"/>
    <col min="3605" max="3605" width="11.140625" style="478" bestFit="1" customWidth="1"/>
    <col min="3606" max="3833" width="10.5703125" style="478"/>
    <col min="3834" max="3841" width="0" style="478" hidden="1" customWidth="1"/>
    <col min="3842" max="3844" width="3.7109375" style="478" customWidth="1"/>
    <col min="3845" max="3845" width="12.7109375" style="478" customWidth="1"/>
    <col min="3846" max="3846" width="47.42578125" style="478" customWidth="1"/>
    <col min="3847" max="3855" width="0" style="478" hidden="1" customWidth="1"/>
    <col min="3856" max="3856" width="11.7109375" style="478" customWidth="1"/>
    <col min="3857" max="3857" width="6.42578125" style="478" bestFit="1" customWidth="1"/>
    <col min="3858" max="3858" width="11.7109375" style="478" customWidth="1"/>
    <col min="3859" max="3859" width="0" style="478" hidden="1" customWidth="1"/>
    <col min="3860" max="3860" width="3.7109375" style="478" customWidth="1"/>
    <col min="3861" max="3861" width="11.140625" style="478" bestFit="1" customWidth="1"/>
    <col min="3862" max="4089" width="10.5703125" style="478"/>
    <col min="4090" max="4097" width="0" style="478" hidden="1" customWidth="1"/>
    <col min="4098" max="4100" width="3.7109375" style="478" customWidth="1"/>
    <col min="4101" max="4101" width="12.7109375" style="478" customWidth="1"/>
    <col min="4102" max="4102" width="47.42578125" style="478" customWidth="1"/>
    <col min="4103" max="4111" width="0" style="478" hidden="1" customWidth="1"/>
    <col min="4112" max="4112" width="11.7109375" style="478" customWidth="1"/>
    <col min="4113" max="4113" width="6.42578125" style="478" bestFit="1" customWidth="1"/>
    <col min="4114" max="4114" width="11.7109375" style="478" customWidth="1"/>
    <col min="4115" max="4115" width="0" style="478" hidden="1" customWidth="1"/>
    <col min="4116" max="4116" width="3.7109375" style="478" customWidth="1"/>
    <col min="4117" max="4117" width="11.140625" style="478" bestFit="1" customWidth="1"/>
    <col min="4118" max="4345" width="10.5703125" style="478"/>
    <col min="4346" max="4353" width="0" style="478" hidden="1" customWidth="1"/>
    <col min="4354" max="4356" width="3.7109375" style="478" customWidth="1"/>
    <col min="4357" max="4357" width="12.7109375" style="478" customWidth="1"/>
    <col min="4358" max="4358" width="47.42578125" style="478" customWidth="1"/>
    <col min="4359" max="4367" width="0" style="478" hidden="1" customWidth="1"/>
    <col min="4368" max="4368" width="11.7109375" style="478" customWidth="1"/>
    <col min="4369" max="4369" width="6.42578125" style="478" bestFit="1" customWidth="1"/>
    <col min="4370" max="4370" width="11.7109375" style="478" customWidth="1"/>
    <col min="4371" max="4371" width="0" style="478" hidden="1" customWidth="1"/>
    <col min="4372" max="4372" width="3.7109375" style="478" customWidth="1"/>
    <col min="4373" max="4373" width="11.140625" style="478" bestFit="1" customWidth="1"/>
    <col min="4374" max="4601" width="10.5703125" style="478"/>
    <col min="4602" max="4609" width="0" style="478" hidden="1" customWidth="1"/>
    <col min="4610" max="4612" width="3.7109375" style="478" customWidth="1"/>
    <col min="4613" max="4613" width="12.7109375" style="478" customWidth="1"/>
    <col min="4614" max="4614" width="47.42578125" style="478" customWidth="1"/>
    <col min="4615" max="4623" width="0" style="478" hidden="1" customWidth="1"/>
    <col min="4624" max="4624" width="11.7109375" style="478" customWidth="1"/>
    <col min="4625" max="4625" width="6.42578125" style="478" bestFit="1" customWidth="1"/>
    <col min="4626" max="4626" width="11.7109375" style="478" customWidth="1"/>
    <col min="4627" max="4627" width="0" style="478" hidden="1" customWidth="1"/>
    <col min="4628" max="4628" width="3.7109375" style="478" customWidth="1"/>
    <col min="4629" max="4629" width="11.140625" style="478" bestFit="1" customWidth="1"/>
    <col min="4630" max="4857" width="10.5703125" style="478"/>
    <col min="4858" max="4865" width="0" style="478" hidden="1" customWidth="1"/>
    <col min="4866" max="4868" width="3.7109375" style="478" customWidth="1"/>
    <col min="4869" max="4869" width="12.7109375" style="478" customWidth="1"/>
    <col min="4870" max="4870" width="47.42578125" style="478" customWidth="1"/>
    <col min="4871" max="4879" width="0" style="478" hidden="1" customWidth="1"/>
    <col min="4880" max="4880" width="11.7109375" style="478" customWidth="1"/>
    <col min="4881" max="4881" width="6.42578125" style="478" bestFit="1" customWidth="1"/>
    <col min="4882" max="4882" width="11.7109375" style="478" customWidth="1"/>
    <col min="4883" max="4883" width="0" style="478" hidden="1" customWidth="1"/>
    <col min="4884" max="4884" width="3.7109375" style="478" customWidth="1"/>
    <col min="4885" max="4885" width="11.140625" style="478" bestFit="1" customWidth="1"/>
    <col min="4886" max="5113" width="10.5703125" style="478"/>
    <col min="5114" max="5121" width="0" style="478" hidden="1" customWidth="1"/>
    <col min="5122" max="5124" width="3.7109375" style="478" customWidth="1"/>
    <col min="5125" max="5125" width="12.7109375" style="478" customWidth="1"/>
    <col min="5126" max="5126" width="47.42578125" style="478" customWidth="1"/>
    <col min="5127" max="5135" width="0" style="478" hidden="1" customWidth="1"/>
    <col min="5136" max="5136" width="11.7109375" style="478" customWidth="1"/>
    <col min="5137" max="5137" width="6.42578125" style="478" bestFit="1" customWidth="1"/>
    <col min="5138" max="5138" width="11.7109375" style="478" customWidth="1"/>
    <col min="5139" max="5139" width="0" style="478" hidden="1" customWidth="1"/>
    <col min="5140" max="5140" width="3.7109375" style="478" customWidth="1"/>
    <col min="5141" max="5141" width="11.140625" style="478" bestFit="1" customWidth="1"/>
    <col min="5142" max="5369" width="10.5703125" style="478"/>
    <col min="5370" max="5377" width="0" style="478" hidden="1" customWidth="1"/>
    <col min="5378" max="5380" width="3.7109375" style="478" customWidth="1"/>
    <col min="5381" max="5381" width="12.7109375" style="478" customWidth="1"/>
    <col min="5382" max="5382" width="47.42578125" style="478" customWidth="1"/>
    <col min="5383" max="5391" width="0" style="478" hidden="1" customWidth="1"/>
    <col min="5392" max="5392" width="11.7109375" style="478" customWidth="1"/>
    <col min="5393" max="5393" width="6.42578125" style="478" bestFit="1" customWidth="1"/>
    <col min="5394" max="5394" width="11.7109375" style="478" customWidth="1"/>
    <col min="5395" max="5395" width="0" style="478" hidden="1" customWidth="1"/>
    <col min="5396" max="5396" width="3.7109375" style="478" customWidth="1"/>
    <col min="5397" max="5397" width="11.140625" style="478" bestFit="1" customWidth="1"/>
    <col min="5398" max="5625" width="10.5703125" style="478"/>
    <col min="5626" max="5633" width="0" style="478" hidden="1" customWidth="1"/>
    <col min="5634" max="5636" width="3.7109375" style="478" customWidth="1"/>
    <col min="5637" max="5637" width="12.7109375" style="478" customWidth="1"/>
    <col min="5638" max="5638" width="47.42578125" style="478" customWidth="1"/>
    <col min="5639" max="5647" width="0" style="478" hidden="1" customWidth="1"/>
    <col min="5648" max="5648" width="11.7109375" style="478" customWidth="1"/>
    <col min="5649" max="5649" width="6.42578125" style="478" bestFit="1" customWidth="1"/>
    <col min="5650" max="5650" width="11.7109375" style="478" customWidth="1"/>
    <col min="5651" max="5651" width="0" style="478" hidden="1" customWidth="1"/>
    <col min="5652" max="5652" width="3.7109375" style="478" customWidth="1"/>
    <col min="5653" max="5653" width="11.140625" style="478" bestFit="1" customWidth="1"/>
    <col min="5654" max="5881" width="10.5703125" style="478"/>
    <col min="5882" max="5889" width="0" style="478" hidden="1" customWidth="1"/>
    <col min="5890" max="5892" width="3.7109375" style="478" customWidth="1"/>
    <col min="5893" max="5893" width="12.7109375" style="478" customWidth="1"/>
    <col min="5894" max="5894" width="47.42578125" style="478" customWidth="1"/>
    <col min="5895" max="5903" width="0" style="478" hidden="1" customWidth="1"/>
    <col min="5904" max="5904" width="11.7109375" style="478" customWidth="1"/>
    <col min="5905" max="5905" width="6.42578125" style="478" bestFit="1" customWidth="1"/>
    <col min="5906" max="5906" width="11.7109375" style="478" customWidth="1"/>
    <col min="5907" max="5907" width="0" style="478" hidden="1" customWidth="1"/>
    <col min="5908" max="5908" width="3.7109375" style="478" customWidth="1"/>
    <col min="5909" max="5909" width="11.140625" style="478" bestFit="1" customWidth="1"/>
    <col min="5910" max="6137" width="10.5703125" style="478"/>
    <col min="6138" max="6145" width="0" style="478" hidden="1" customWidth="1"/>
    <col min="6146" max="6148" width="3.7109375" style="478" customWidth="1"/>
    <col min="6149" max="6149" width="12.7109375" style="478" customWidth="1"/>
    <col min="6150" max="6150" width="47.42578125" style="478" customWidth="1"/>
    <col min="6151" max="6159" width="0" style="478" hidden="1" customWidth="1"/>
    <col min="6160" max="6160" width="11.7109375" style="478" customWidth="1"/>
    <col min="6161" max="6161" width="6.42578125" style="478" bestFit="1" customWidth="1"/>
    <col min="6162" max="6162" width="11.7109375" style="478" customWidth="1"/>
    <col min="6163" max="6163" width="0" style="478" hidden="1" customWidth="1"/>
    <col min="6164" max="6164" width="3.7109375" style="478" customWidth="1"/>
    <col min="6165" max="6165" width="11.140625" style="478" bestFit="1" customWidth="1"/>
    <col min="6166" max="6393" width="10.5703125" style="478"/>
    <col min="6394" max="6401" width="0" style="478" hidden="1" customWidth="1"/>
    <col min="6402" max="6404" width="3.7109375" style="478" customWidth="1"/>
    <col min="6405" max="6405" width="12.7109375" style="478" customWidth="1"/>
    <col min="6406" max="6406" width="47.42578125" style="478" customWidth="1"/>
    <col min="6407" max="6415" width="0" style="478" hidden="1" customWidth="1"/>
    <col min="6416" max="6416" width="11.7109375" style="478" customWidth="1"/>
    <col min="6417" max="6417" width="6.42578125" style="478" bestFit="1" customWidth="1"/>
    <col min="6418" max="6418" width="11.7109375" style="478" customWidth="1"/>
    <col min="6419" max="6419" width="0" style="478" hidden="1" customWidth="1"/>
    <col min="6420" max="6420" width="3.7109375" style="478" customWidth="1"/>
    <col min="6421" max="6421" width="11.140625" style="478" bestFit="1" customWidth="1"/>
    <col min="6422" max="6649" width="10.5703125" style="478"/>
    <col min="6650" max="6657" width="0" style="478" hidden="1" customWidth="1"/>
    <col min="6658" max="6660" width="3.7109375" style="478" customWidth="1"/>
    <col min="6661" max="6661" width="12.7109375" style="478" customWidth="1"/>
    <col min="6662" max="6662" width="47.42578125" style="478" customWidth="1"/>
    <col min="6663" max="6671" width="0" style="478" hidden="1" customWidth="1"/>
    <col min="6672" max="6672" width="11.7109375" style="478" customWidth="1"/>
    <col min="6673" max="6673" width="6.42578125" style="478" bestFit="1" customWidth="1"/>
    <col min="6674" max="6674" width="11.7109375" style="478" customWidth="1"/>
    <col min="6675" max="6675" width="0" style="478" hidden="1" customWidth="1"/>
    <col min="6676" max="6676" width="3.7109375" style="478" customWidth="1"/>
    <col min="6677" max="6677" width="11.140625" style="478" bestFit="1" customWidth="1"/>
    <col min="6678" max="6905" width="10.5703125" style="478"/>
    <col min="6906" max="6913" width="0" style="478" hidden="1" customWidth="1"/>
    <col min="6914" max="6916" width="3.7109375" style="478" customWidth="1"/>
    <col min="6917" max="6917" width="12.7109375" style="478" customWidth="1"/>
    <col min="6918" max="6918" width="47.42578125" style="478" customWidth="1"/>
    <col min="6919" max="6927" width="0" style="478" hidden="1" customWidth="1"/>
    <col min="6928" max="6928" width="11.7109375" style="478" customWidth="1"/>
    <col min="6929" max="6929" width="6.42578125" style="478" bestFit="1" customWidth="1"/>
    <col min="6930" max="6930" width="11.7109375" style="478" customWidth="1"/>
    <col min="6931" max="6931" width="0" style="478" hidden="1" customWidth="1"/>
    <col min="6932" max="6932" width="3.7109375" style="478" customWidth="1"/>
    <col min="6933" max="6933" width="11.140625" style="478" bestFit="1" customWidth="1"/>
    <col min="6934" max="7161" width="10.5703125" style="478"/>
    <col min="7162" max="7169" width="0" style="478" hidden="1" customWidth="1"/>
    <col min="7170" max="7172" width="3.7109375" style="478" customWidth="1"/>
    <col min="7173" max="7173" width="12.7109375" style="478" customWidth="1"/>
    <col min="7174" max="7174" width="47.42578125" style="478" customWidth="1"/>
    <col min="7175" max="7183" width="0" style="478" hidden="1" customWidth="1"/>
    <col min="7184" max="7184" width="11.7109375" style="478" customWidth="1"/>
    <col min="7185" max="7185" width="6.42578125" style="478" bestFit="1" customWidth="1"/>
    <col min="7186" max="7186" width="11.7109375" style="478" customWidth="1"/>
    <col min="7187" max="7187" width="0" style="478" hidden="1" customWidth="1"/>
    <col min="7188" max="7188" width="3.7109375" style="478" customWidth="1"/>
    <col min="7189" max="7189" width="11.140625" style="478" bestFit="1" customWidth="1"/>
    <col min="7190" max="7417" width="10.5703125" style="478"/>
    <col min="7418" max="7425" width="0" style="478" hidden="1" customWidth="1"/>
    <col min="7426" max="7428" width="3.7109375" style="478" customWidth="1"/>
    <col min="7429" max="7429" width="12.7109375" style="478" customWidth="1"/>
    <col min="7430" max="7430" width="47.42578125" style="478" customWidth="1"/>
    <col min="7431" max="7439" width="0" style="478" hidden="1" customWidth="1"/>
    <col min="7440" max="7440" width="11.7109375" style="478" customWidth="1"/>
    <col min="7441" max="7441" width="6.42578125" style="478" bestFit="1" customWidth="1"/>
    <col min="7442" max="7442" width="11.7109375" style="478" customWidth="1"/>
    <col min="7443" max="7443" width="0" style="478" hidden="1" customWidth="1"/>
    <col min="7444" max="7444" width="3.7109375" style="478" customWidth="1"/>
    <col min="7445" max="7445" width="11.140625" style="478" bestFit="1" customWidth="1"/>
    <col min="7446" max="7673" width="10.5703125" style="478"/>
    <col min="7674" max="7681" width="0" style="478" hidden="1" customWidth="1"/>
    <col min="7682" max="7684" width="3.7109375" style="478" customWidth="1"/>
    <col min="7685" max="7685" width="12.7109375" style="478" customWidth="1"/>
    <col min="7686" max="7686" width="47.42578125" style="478" customWidth="1"/>
    <col min="7687" max="7695" width="0" style="478" hidden="1" customWidth="1"/>
    <col min="7696" max="7696" width="11.7109375" style="478" customWidth="1"/>
    <col min="7697" max="7697" width="6.42578125" style="478" bestFit="1" customWidth="1"/>
    <col min="7698" max="7698" width="11.7109375" style="478" customWidth="1"/>
    <col min="7699" max="7699" width="0" style="478" hidden="1" customWidth="1"/>
    <col min="7700" max="7700" width="3.7109375" style="478" customWidth="1"/>
    <col min="7701" max="7701" width="11.140625" style="478" bestFit="1" customWidth="1"/>
    <col min="7702" max="7929" width="10.5703125" style="478"/>
    <col min="7930" max="7937" width="0" style="478" hidden="1" customWidth="1"/>
    <col min="7938" max="7940" width="3.7109375" style="478" customWidth="1"/>
    <col min="7941" max="7941" width="12.7109375" style="478" customWidth="1"/>
    <col min="7942" max="7942" width="47.42578125" style="478" customWidth="1"/>
    <col min="7943" max="7951" width="0" style="478" hidden="1" customWidth="1"/>
    <col min="7952" max="7952" width="11.7109375" style="478" customWidth="1"/>
    <col min="7953" max="7953" width="6.42578125" style="478" bestFit="1" customWidth="1"/>
    <col min="7954" max="7954" width="11.7109375" style="478" customWidth="1"/>
    <col min="7955" max="7955" width="0" style="478" hidden="1" customWidth="1"/>
    <col min="7956" max="7956" width="3.7109375" style="478" customWidth="1"/>
    <col min="7957" max="7957" width="11.140625" style="478" bestFit="1" customWidth="1"/>
    <col min="7958" max="8185" width="10.5703125" style="478"/>
    <col min="8186" max="8193" width="0" style="478" hidden="1" customWidth="1"/>
    <col min="8194" max="8196" width="3.7109375" style="478" customWidth="1"/>
    <col min="8197" max="8197" width="12.7109375" style="478" customWidth="1"/>
    <col min="8198" max="8198" width="47.42578125" style="478" customWidth="1"/>
    <col min="8199" max="8207" width="0" style="478" hidden="1" customWidth="1"/>
    <col min="8208" max="8208" width="11.7109375" style="478" customWidth="1"/>
    <col min="8209" max="8209" width="6.42578125" style="478" bestFit="1" customWidth="1"/>
    <col min="8210" max="8210" width="11.7109375" style="478" customWidth="1"/>
    <col min="8211" max="8211" width="0" style="478" hidden="1" customWidth="1"/>
    <col min="8212" max="8212" width="3.7109375" style="478" customWidth="1"/>
    <col min="8213" max="8213" width="11.140625" style="478" bestFit="1" customWidth="1"/>
    <col min="8214" max="8441" width="10.5703125" style="478"/>
    <col min="8442" max="8449" width="0" style="478" hidden="1" customWidth="1"/>
    <col min="8450" max="8452" width="3.7109375" style="478" customWidth="1"/>
    <col min="8453" max="8453" width="12.7109375" style="478" customWidth="1"/>
    <col min="8454" max="8454" width="47.42578125" style="478" customWidth="1"/>
    <col min="8455" max="8463" width="0" style="478" hidden="1" customWidth="1"/>
    <col min="8464" max="8464" width="11.7109375" style="478" customWidth="1"/>
    <col min="8465" max="8465" width="6.42578125" style="478" bestFit="1" customWidth="1"/>
    <col min="8466" max="8466" width="11.7109375" style="478" customWidth="1"/>
    <col min="8467" max="8467" width="0" style="478" hidden="1" customWidth="1"/>
    <col min="8468" max="8468" width="3.7109375" style="478" customWidth="1"/>
    <col min="8469" max="8469" width="11.140625" style="478" bestFit="1" customWidth="1"/>
    <col min="8470" max="8697" width="10.5703125" style="478"/>
    <col min="8698" max="8705" width="0" style="478" hidden="1" customWidth="1"/>
    <col min="8706" max="8708" width="3.7109375" style="478" customWidth="1"/>
    <col min="8709" max="8709" width="12.7109375" style="478" customWidth="1"/>
    <col min="8710" max="8710" width="47.42578125" style="478" customWidth="1"/>
    <col min="8711" max="8719" width="0" style="478" hidden="1" customWidth="1"/>
    <col min="8720" max="8720" width="11.7109375" style="478" customWidth="1"/>
    <col min="8721" max="8721" width="6.42578125" style="478" bestFit="1" customWidth="1"/>
    <col min="8722" max="8722" width="11.7109375" style="478" customWidth="1"/>
    <col min="8723" max="8723" width="0" style="478" hidden="1" customWidth="1"/>
    <col min="8724" max="8724" width="3.7109375" style="478" customWidth="1"/>
    <col min="8725" max="8725" width="11.140625" style="478" bestFit="1" customWidth="1"/>
    <col min="8726" max="8953" width="10.5703125" style="478"/>
    <col min="8954" max="8961" width="0" style="478" hidden="1" customWidth="1"/>
    <col min="8962" max="8964" width="3.7109375" style="478" customWidth="1"/>
    <col min="8965" max="8965" width="12.7109375" style="478" customWidth="1"/>
    <col min="8966" max="8966" width="47.42578125" style="478" customWidth="1"/>
    <col min="8967" max="8975" width="0" style="478" hidden="1" customWidth="1"/>
    <col min="8976" max="8976" width="11.7109375" style="478" customWidth="1"/>
    <col min="8977" max="8977" width="6.42578125" style="478" bestFit="1" customWidth="1"/>
    <col min="8978" max="8978" width="11.7109375" style="478" customWidth="1"/>
    <col min="8979" max="8979" width="0" style="478" hidden="1" customWidth="1"/>
    <col min="8980" max="8980" width="3.7109375" style="478" customWidth="1"/>
    <col min="8981" max="8981" width="11.140625" style="478" bestFit="1" customWidth="1"/>
    <col min="8982" max="9209" width="10.5703125" style="478"/>
    <col min="9210" max="9217" width="0" style="478" hidden="1" customWidth="1"/>
    <col min="9218" max="9220" width="3.7109375" style="478" customWidth="1"/>
    <col min="9221" max="9221" width="12.7109375" style="478" customWidth="1"/>
    <col min="9222" max="9222" width="47.42578125" style="478" customWidth="1"/>
    <col min="9223" max="9231" width="0" style="478" hidden="1" customWidth="1"/>
    <col min="9232" max="9232" width="11.7109375" style="478" customWidth="1"/>
    <col min="9233" max="9233" width="6.42578125" style="478" bestFit="1" customWidth="1"/>
    <col min="9234" max="9234" width="11.7109375" style="478" customWidth="1"/>
    <col min="9235" max="9235" width="0" style="478" hidden="1" customWidth="1"/>
    <col min="9236" max="9236" width="3.7109375" style="478" customWidth="1"/>
    <col min="9237" max="9237" width="11.140625" style="478" bestFit="1" customWidth="1"/>
    <col min="9238" max="9465" width="10.5703125" style="478"/>
    <col min="9466" max="9473" width="0" style="478" hidden="1" customWidth="1"/>
    <col min="9474" max="9476" width="3.7109375" style="478" customWidth="1"/>
    <col min="9477" max="9477" width="12.7109375" style="478" customWidth="1"/>
    <col min="9478" max="9478" width="47.42578125" style="478" customWidth="1"/>
    <col min="9479" max="9487" width="0" style="478" hidden="1" customWidth="1"/>
    <col min="9488" max="9488" width="11.7109375" style="478" customWidth="1"/>
    <col min="9489" max="9489" width="6.42578125" style="478" bestFit="1" customWidth="1"/>
    <col min="9490" max="9490" width="11.7109375" style="478" customWidth="1"/>
    <col min="9491" max="9491" width="0" style="478" hidden="1" customWidth="1"/>
    <col min="9492" max="9492" width="3.7109375" style="478" customWidth="1"/>
    <col min="9493" max="9493" width="11.140625" style="478" bestFit="1" customWidth="1"/>
    <col min="9494" max="9721" width="10.5703125" style="478"/>
    <col min="9722" max="9729" width="0" style="478" hidden="1" customWidth="1"/>
    <col min="9730" max="9732" width="3.7109375" style="478" customWidth="1"/>
    <col min="9733" max="9733" width="12.7109375" style="478" customWidth="1"/>
    <col min="9734" max="9734" width="47.42578125" style="478" customWidth="1"/>
    <col min="9735" max="9743" width="0" style="478" hidden="1" customWidth="1"/>
    <col min="9744" max="9744" width="11.7109375" style="478" customWidth="1"/>
    <col min="9745" max="9745" width="6.42578125" style="478" bestFit="1" customWidth="1"/>
    <col min="9746" max="9746" width="11.7109375" style="478" customWidth="1"/>
    <col min="9747" max="9747" width="0" style="478" hidden="1" customWidth="1"/>
    <col min="9748" max="9748" width="3.7109375" style="478" customWidth="1"/>
    <col min="9749" max="9749" width="11.140625" style="478" bestFit="1" customWidth="1"/>
    <col min="9750" max="9977" width="10.5703125" style="478"/>
    <col min="9978" max="9985" width="0" style="478" hidden="1" customWidth="1"/>
    <col min="9986" max="9988" width="3.7109375" style="478" customWidth="1"/>
    <col min="9989" max="9989" width="12.7109375" style="478" customWidth="1"/>
    <col min="9990" max="9990" width="47.42578125" style="478" customWidth="1"/>
    <col min="9991" max="9999" width="0" style="478" hidden="1" customWidth="1"/>
    <col min="10000" max="10000" width="11.7109375" style="478" customWidth="1"/>
    <col min="10001" max="10001" width="6.42578125" style="478" bestFit="1" customWidth="1"/>
    <col min="10002" max="10002" width="11.7109375" style="478" customWidth="1"/>
    <col min="10003" max="10003" width="0" style="478" hidden="1" customWidth="1"/>
    <col min="10004" max="10004" width="3.7109375" style="478" customWidth="1"/>
    <col min="10005" max="10005" width="11.140625" style="478" bestFit="1" customWidth="1"/>
    <col min="10006" max="10233" width="10.5703125" style="478"/>
    <col min="10234" max="10241" width="0" style="478" hidden="1" customWidth="1"/>
    <col min="10242" max="10244" width="3.7109375" style="478" customWidth="1"/>
    <col min="10245" max="10245" width="12.7109375" style="478" customWidth="1"/>
    <col min="10246" max="10246" width="47.42578125" style="478" customWidth="1"/>
    <col min="10247" max="10255" width="0" style="478" hidden="1" customWidth="1"/>
    <col min="10256" max="10256" width="11.7109375" style="478" customWidth="1"/>
    <col min="10257" max="10257" width="6.42578125" style="478" bestFit="1" customWidth="1"/>
    <col min="10258" max="10258" width="11.7109375" style="478" customWidth="1"/>
    <col min="10259" max="10259" width="0" style="478" hidden="1" customWidth="1"/>
    <col min="10260" max="10260" width="3.7109375" style="478" customWidth="1"/>
    <col min="10261" max="10261" width="11.140625" style="478" bestFit="1" customWidth="1"/>
    <col min="10262" max="10489" width="10.5703125" style="478"/>
    <col min="10490" max="10497" width="0" style="478" hidden="1" customWidth="1"/>
    <col min="10498" max="10500" width="3.7109375" style="478" customWidth="1"/>
    <col min="10501" max="10501" width="12.7109375" style="478" customWidth="1"/>
    <col min="10502" max="10502" width="47.42578125" style="478" customWidth="1"/>
    <col min="10503" max="10511" width="0" style="478" hidden="1" customWidth="1"/>
    <col min="10512" max="10512" width="11.7109375" style="478" customWidth="1"/>
    <col min="10513" max="10513" width="6.42578125" style="478" bestFit="1" customWidth="1"/>
    <col min="10514" max="10514" width="11.7109375" style="478" customWidth="1"/>
    <col min="10515" max="10515" width="0" style="478" hidden="1" customWidth="1"/>
    <col min="10516" max="10516" width="3.7109375" style="478" customWidth="1"/>
    <col min="10517" max="10517" width="11.140625" style="478" bestFit="1" customWidth="1"/>
    <col min="10518" max="10745" width="10.5703125" style="478"/>
    <col min="10746" max="10753" width="0" style="478" hidden="1" customWidth="1"/>
    <col min="10754" max="10756" width="3.7109375" style="478" customWidth="1"/>
    <col min="10757" max="10757" width="12.7109375" style="478" customWidth="1"/>
    <col min="10758" max="10758" width="47.42578125" style="478" customWidth="1"/>
    <col min="10759" max="10767" width="0" style="478" hidden="1" customWidth="1"/>
    <col min="10768" max="10768" width="11.7109375" style="478" customWidth="1"/>
    <col min="10769" max="10769" width="6.42578125" style="478" bestFit="1" customWidth="1"/>
    <col min="10770" max="10770" width="11.7109375" style="478" customWidth="1"/>
    <col min="10771" max="10771" width="0" style="478" hidden="1" customWidth="1"/>
    <col min="10772" max="10772" width="3.7109375" style="478" customWidth="1"/>
    <col min="10773" max="10773" width="11.140625" style="478" bestFit="1" customWidth="1"/>
    <col min="10774" max="11001" width="10.5703125" style="478"/>
    <col min="11002" max="11009" width="0" style="478" hidden="1" customWidth="1"/>
    <col min="11010" max="11012" width="3.7109375" style="478" customWidth="1"/>
    <col min="11013" max="11013" width="12.7109375" style="478" customWidth="1"/>
    <col min="11014" max="11014" width="47.42578125" style="478" customWidth="1"/>
    <col min="11015" max="11023" width="0" style="478" hidden="1" customWidth="1"/>
    <col min="11024" max="11024" width="11.7109375" style="478" customWidth="1"/>
    <col min="11025" max="11025" width="6.42578125" style="478" bestFit="1" customWidth="1"/>
    <col min="11026" max="11026" width="11.7109375" style="478" customWidth="1"/>
    <col min="11027" max="11027" width="0" style="478" hidden="1" customWidth="1"/>
    <col min="11028" max="11028" width="3.7109375" style="478" customWidth="1"/>
    <col min="11029" max="11029" width="11.140625" style="478" bestFit="1" customWidth="1"/>
    <col min="11030" max="11257" width="10.5703125" style="478"/>
    <col min="11258" max="11265" width="0" style="478" hidden="1" customWidth="1"/>
    <col min="11266" max="11268" width="3.7109375" style="478" customWidth="1"/>
    <col min="11269" max="11269" width="12.7109375" style="478" customWidth="1"/>
    <col min="11270" max="11270" width="47.42578125" style="478" customWidth="1"/>
    <col min="11271" max="11279" width="0" style="478" hidden="1" customWidth="1"/>
    <col min="11280" max="11280" width="11.7109375" style="478" customWidth="1"/>
    <col min="11281" max="11281" width="6.42578125" style="478" bestFit="1" customWidth="1"/>
    <col min="11282" max="11282" width="11.7109375" style="478" customWidth="1"/>
    <col min="11283" max="11283" width="0" style="478" hidden="1" customWidth="1"/>
    <col min="11284" max="11284" width="3.7109375" style="478" customWidth="1"/>
    <col min="11285" max="11285" width="11.140625" style="478" bestFit="1" customWidth="1"/>
    <col min="11286" max="11513" width="10.5703125" style="478"/>
    <col min="11514" max="11521" width="0" style="478" hidden="1" customWidth="1"/>
    <col min="11522" max="11524" width="3.7109375" style="478" customWidth="1"/>
    <col min="11525" max="11525" width="12.7109375" style="478" customWidth="1"/>
    <col min="11526" max="11526" width="47.42578125" style="478" customWidth="1"/>
    <col min="11527" max="11535" width="0" style="478" hidden="1" customWidth="1"/>
    <col min="11536" max="11536" width="11.7109375" style="478" customWidth="1"/>
    <col min="11537" max="11537" width="6.42578125" style="478" bestFit="1" customWidth="1"/>
    <col min="11538" max="11538" width="11.7109375" style="478" customWidth="1"/>
    <col min="11539" max="11539" width="0" style="478" hidden="1" customWidth="1"/>
    <col min="11540" max="11540" width="3.7109375" style="478" customWidth="1"/>
    <col min="11541" max="11541" width="11.140625" style="478" bestFit="1" customWidth="1"/>
    <col min="11542" max="11769" width="10.5703125" style="478"/>
    <col min="11770" max="11777" width="0" style="478" hidden="1" customWidth="1"/>
    <col min="11778" max="11780" width="3.7109375" style="478" customWidth="1"/>
    <col min="11781" max="11781" width="12.7109375" style="478" customWidth="1"/>
    <col min="11782" max="11782" width="47.42578125" style="478" customWidth="1"/>
    <col min="11783" max="11791" width="0" style="478" hidden="1" customWidth="1"/>
    <col min="11792" max="11792" width="11.7109375" style="478" customWidth="1"/>
    <col min="11793" max="11793" width="6.42578125" style="478" bestFit="1" customWidth="1"/>
    <col min="11794" max="11794" width="11.7109375" style="478" customWidth="1"/>
    <col min="11795" max="11795" width="0" style="478" hidden="1" customWidth="1"/>
    <col min="11796" max="11796" width="3.7109375" style="478" customWidth="1"/>
    <col min="11797" max="11797" width="11.140625" style="478" bestFit="1" customWidth="1"/>
    <col min="11798" max="12025" width="10.5703125" style="478"/>
    <col min="12026" max="12033" width="0" style="478" hidden="1" customWidth="1"/>
    <col min="12034" max="12036" width="3.7109375" style="478" customWidth="1"/>
    <col min="12037" max="12037" width="12.7109375" style="478" customWidth="1"/>
    <col min="12038" max="12038" width="47.42578125" style="478" customWidth="1"/>
    <col min="12039" max="12047" width="0" style="478" hidden="1" customWidth="1"/>
    <col min="12048" max="12048" width="11.7109375" style="478" customWidth="1"/>
    <col min="12049" max="12049" width="6.42578125" style="478" bestFit="1" customWidth="1"/>
    <col min="12050" max="12050" width="11.7109375" style="478" customWidth="1"/>
    <col min="12051" max="12051" width="0" style="478" hidden="1" customWidth="1"/>
    <col min="12052" max="12052" width="3.7109375" style="478" customWidth="1"/>
    <col min="12053" max="12053" width="11.140625" style="478" bestFit="1" customWidth="1"/>
    <col min="12054" max="12281" width="10.5703125" style="478"/>
    <col min="12282" max="12289" width="0" style="478" hidden="1" customWidth="1"/>
    <col min="12290" max="12292" width="3.7109375" style="478" customWidth="1"/>
    <col min="12293" max="12293" width="12.7109375" style="478" customWidth="1"/>
    <col min="12294" max="12294" width="47.42578125" style="478" customWidth="1"/>
    <col min="12295" max="12303" width="0" style="478" hidden="1" customWidth="1"/>
    <col min="12304" max="12304" width="11.7109375" style="478" customWidth="1"/>
    <col min="12305" max="12305" width="6.42578125" style="478" bestFit="1" customWidth="1"/>
    <col min="12306" max="12306" width="11.7109375" style="478" customWidth="1"/>
    <col min="12307" max="12307" width="0" style="478" hidden="1" customWidth="1"/>
    <col min="12308" max="12308" width="3.7109375" style="478" customWidth="1"/>
    <col min="12309" max="12309" width="11.140625" style="478" bestFit="1" customWidth="1"/>
    <col min="12310" max="12537" width="10.5703125" style="478"/>
    <col min="12538" max="12545" width="0" style="478" hidden="1" customWidth="1"/>
    <col min="12546" max="12548" width="3.7109375" style="478" customWidth="1"/>
    <col min="12549" max="12549" width="12.7109375" style="478" customWidth="1"/>
    <col min="12550" max="12550" width="47.42578125" style="478" customWidth="1"/>
    <col min="12551" max="12559" width="0" style="478" hidden="1" customWidth="1"/>
    <col min="12560" max="12560" width="11.7109375" style="478" customWidth="1"/>
    <col min="12561" max="12561" width="6.42578125" style="478" bestFit="1" customWidth="1"/>
    <col min="12562" max="12562" width="11.7109375" style="478" customWidth="1"/>
    <col min="12563" max="12563" width="0" style="478" hidden="1" customWidth="1"/>
    <col min="12564" max="12564" width="3.7109375" style="478" customWidth="1"/>
    <col min="12565" max="12565" width="11.140625" style="478" bestFit="1" customWidth="1"/>
    <col min="12566" max="12793" width="10.5703125" style="478"/>
    <col min="12794" max="12801" width="0" style="478" hidden="1" customWidth="1"/>
    <col min="12802" max="12804" width="3.7109375" style="478" customWidth="1"/>
    <col min="12805" max="12805" width="12.7109375" style="478" customWidth="1"/>
    <col min="12806" max="12806" width="47.42578125" style="478" customWidth="1"/>
    <col min="12807" max="12815" width="0" style="478" hidden="1" customWidth="1"/>
    <col min="12816" max="12816" width="11.7109375" style="478" customWidth="1"/>
    <col min="12817" max="12817" width="6.42578125" style="478" bestFit="1" customWidth="1"/>
    <col min="12818" max="12818" width="11.7109375" style="478" customWidth="1"/>
    <col min="12819" max="12819" width="0" style="478" hidden="1" customWidth="1"/>
    <col min="12820" max="12820" width="3.7109375" style="478" customWidth="1"/>
    <col min="12821" max="12821" width="11.140625" style="478" bestFit="1" customWidth="1"/>
    <col min="12822" max="13049" width="10.5703125" style="478"/>
    <col min="13050" max="13057" width="0" style="478" hidden="1" customWidth="1"/>
    <col min="13058" max="13060" width="3.7109375" style="478" customWidth="1"/>
    <col min="13061" max="13061" width="12.7109375" style="478" customWidth="1"/>
    <col min="13062" max="13062" width="47.42578125" style="478" customWidth="1"/>
    <col min="13063" max="13071" width="0" style="478" hidden="1" customWidth="1"/>
    <col min="13072" max="13072" width="11.7109375" style="478" customWidth="1"/>
    <col min="13073" max="13073" width="6.42578125" style="478" bestFit="1" customWidth="1"/>
    <col min="13074" max="13074" width="11.7109375" style="478" customWidth="1"/>
    <col min="13075" max="13075" width="0" style="478" hidden="1" customWidth="1"/>
    <col min="13076" max="13076" width="3.7109375" style="478" customWidth="1"/>
    <col min="13077" max="13077" width="11.140625" style="478" bestFit="1" customWidth="1"/>
    <col min="13078" max="13305" width="10.5703125" style="478"/>
    <col min="13306" max="13313" width="0" style="478" hidden="1" customWidth="1"/>
    <col min="13314" max="13316" width="3.7109375" style="478" customWidth="1"/>
    <col min="13317" max="13317" width="12.7109375" style="478" customWidth="1"/>
    <col min="13318" max="13318" width="47.42578125" style="478" customWidth="1"/>
    <col min="13319" max="13327" width="0" style="478" hidden="1" customWidth="1"/>
    <col min="13328" max="13328" width="11.7109375" style="478" customWidth="1"/>
    <col min="13329" max="13329" width="6.42578125" style="478" bestFit="1" customWidth="1"/>
    <col min="13330" max="13330" width="11.7109375" style="478" customWidth="1"/>
    <col min="13331" max="13331" width="0" style="478" hidden="1" customWidth="1"/>
    <col min="13332" max="13332" width="3.7109375" style="478" customWidth="1"/>
    <col min="13333" max="13333" width="11.140625" style="478" bestFit="1" customWidth="1"/>
    <col min="13334" max="13561" width="10.5703125" style="478"/>
    <col min="13562" max="13569" width="0" style="478" hidden="1" customWidth="1"/>
    <col min="13570" max="13572" width="3.7109375" style="478" customWidth="1"/>
    <col min="13573" max="13573" width="12.7109375" style="478" customWidth="1"/>
    <col min="13574" max="13574" width="47.42578125" style="478" customWidth="1"/>
    <col min="13575" max="13583" width="0" style="478" hidden="1" customWidth="1"/>
    <col min="13584" max="13584" width="11.7109375" style="478" customWidth="1"/>
    <col min="13585" max="13585" width="6.42578125" style="478" bestFit="1" customWidth="1"/>
    <col min="13586" max="13586" width="11.7109375" style="478" customWidth="1"/>
    <col min="13587" max="13587" width="0" style="478" hidden="1" customWidth="1"/>
    <col min="13588" max="13588" width="3.7109375" style="478" customWidth="1"/>
    <col min="13589" max="13589" width="11.140625" style="478" bestFit="1" customWidth="1"/>
    <col min="13590" max="13817" width="10.5703125" style="478"/>
    <col min="13818" max="13825" width="0" style="478" hidden="1" customWidth="1"/>
    <col min="13826" max="13828" width="3.7109375" style="478" customWidth="1"/>
    <col min="13829" max="13829" width="12.7109375" style="478" customWidth="1"/>
    <col min="13830" max="13830" width="47.42578125" style="478" customWidth="1"/>
    <col min="13831" max="13839" width="0" style="478" hidden="1" customWidth="1"/>
    <col min="13840" max="13840" width="11.7109375" style="478" customWidth="1"/>
    <col min="13841" max="13841" width="6.42578125" style="478" bestFit="1" customWidth="1"/>
    <col min="13842" max="13842" width="11.7109375" style="478" customWidth="1"/>
    <col min="13843" max="13843" width="0" style="478" hidden="1" customWidth="1"/>
    <col min="13844" max="13844" width="3.7109375" style="478" customWidth="1"/>
    <col min="13845" max="13845" width="11.140625" style="478" bestFit="1" customWidth="1"/>
    <col min="13846" max="14073" width="10.5703125" style="478"/>
    <col min="14074" max="14081" width="0" style="478" hidden="1" customWidth="1"/>
    <col min="14082" max="14084" width="3.7109375" style="478" customWidth="1"/>
    <col min="14085" max="14085" width="12.7109375" style="478" customWidth="1"/>
    <col min="14086" max="14086" width="47.42578125" style="478" customWidth="1"/>
    <col min="14087" max="14095" width="0" style="478" hidden="1" customWidth="1"/>
    <col min="14096" max="14096" width="11.7109375" style="478" customWidth="1"/>
    <col min="14097" max="14097" width="6.42578125" style="478" bestFit="1" customWidth="1"/>
    <col min="14098" max="14098" width="11.7109375" style="478" customWidth="1"/>
    <col min="14099" max="14099" width="0" style="478" hidden="1" customWidth="1"/>
    <col min="14100" max="14100" width="3.7109375" style="478" customWidth="1"/>
    <col min="14101" max="14101" width="11.140625" style="478" bestFit="1" customWidth="1"/>
    <col min="14102" max="14329" width="10.5703125" style="478"/>
    <col min="14330" max="14337" width="0" style="478" hidden="1" customWidth="1"/>
    <col min="14338" max="14340" width="3.7109375" style="478" customWidth="1"/>
    <col min="14341" max="14341" width="12.7109375" style="478" customWidth="1"/>
    <col min="14342" max="14342" width="47.42578125" style="478" customWidth="1"/>
    <col min="14343" max="14351" width="0" style="478" hidden="1" customWidth="1"/>
    <col min="14352" max="14352" width="11.7109375" style="478" customWidth="1"/>
    <col min="14353" max="14353" width="6.42578125" style="478" bestFit="1" customWidth="1"/>
    <col min="14354" max="14354" width="11.7109375" style="478" customWidth="1"/>
    <col min="14355" max="14355" width="0" style="478" hidden="1" customWidth="1"/>
    <col min="14356" max="14356" width="3.7109375" style="478" customWidth="1"/>
    <col min="14357" max="14357" width="11.140625" style="478" bestFit="1" customWidth="1"/>
    <col min="14358" max="14585" width="10.5703125" style="478"/>
    <col min="14586" max="14593" width="0" style="478" hidden="1" customWidth="1"/>
    <col min="14594" max="14596" width="3.7109375" style="478" customWidth="1"/>
    <col min="14597" max="14597" width="12.7109375" style="478" customWidth="1"/>
    <col min="14598" max="14598" width="47.42578125" style="478" customWidth="1"/>
    <col min="14599" max="14607" width="0" style="478" hidden="1" customWidth="1"/>
    <col min="14608" max="14608" width="11.7109375" style="478" customWidth="1"/>
    <col min="14609" max="14609" width="6.42578125" style="478" bestFit="1" customWidth="1"/>
    <col min="14610" max="14610" width="11.7109375" style="478" customWidth="1"/>
    <col min="14611" max="14611" width="0" style="478" hidden="1" customWidth="1"/>
    <col min="14612" max="14612" width="3.7109375" style="478" customWidth="1"/>
    <col min="14613" max="14613" width="11.140625" style="478" bestFit="1" customWidth="1"/>
    <col min="14614" max="14841" width="10.5703125" style="478"/>
    <col min="14842" max="14849" width="0" style="478" hidden="1" customWidth="1"/>
    <col min="14850" max="14852" width="3.7109375" style="478" customWidth="1"/>
    <col min="14853" max="14853" width="12.7109375" style="478" customWidth="1"/>
    <col min="14854" max="14854" width="47.42578125" style="478" customWidth="1"/>
    <col min="14855" max="14863" width="0" style="478" hidden="1" customWidth="1"/>
    <col min="14864" max="14864" width="11.7109375" style="478" customWidth="1"/>
    <col min="14865" max="14865" width="6.42578125" style="478" bestFit="1" customWidth="1"/>
    <col min="14866" max="14866" width="11.7109375" style="478" customWidth="1"/>
    <col min="14867" max="14867" width="0" style="478" hidden="1" customWidth="1"/>
    <col min="14868" max="14868" width="3.7109375" style="478" customWidth="1"/>
    <col min="14869" max="14869" width="11.140625" style="478" bestFit="1" customWidth="1"/>
    <col min="14870" max="15097" width="10.5703125" style="478"/>
    <col min="15098" max="15105" width="0" style="478" hidden="1" customWidth="1"/>
    <col min="15106" max="15108" width="3.7109375" style="478" customWidth="1"/>
    <col min="15109" max="15109" width="12.7109375" style="478" customWidth="1"/>
    <col min="15110" max="15110" width="47.42578125" style="478" customWidth="1"/>
    <col min="15111" max="15119" width="0" style="478" hidden="1" customWidth="1"/>
    <col min="15120" max="15120" width="11.7109375" style="478" customWidth="1"/>
    <col min="15121" max="15121" width="6.42578125" style="478" bestFit="1" customWidth="1"/>
    <col min="15122" max="15122" width="11.7109375" style="478" customWidth="1"/>
    <col min="15123" max="15123" width="0" style="478" hidden="1" customWidth="1"/>
    <col min="15124" max="15124" width="3.7109375" style="478" customWidth="1"/>
    <col min="15125" max="15125" width="11.140625" style="478" bestFit="1" customWidth="1"/>
    <col min="15126" max="15353" width="10.5703125" style="478"/>
    <col min="15354" max="15361" width="0" style="478" hidden="1" customWidth="1"/>
    <col min="15362" max="15364" width="3.7109375" style="478" customWidth="1"/>
    <col min="15365" max="15365" width="12.7109375" style="478" customWidth="1"/>
    <col min="15366" max="15366" width="47.42578125" style="478" customWidth="1"/>
    <col min="15367" max="15375" width="0" style="478" hidden="1" customWidth="1"/>
    <col min="15376" max="15376" width="11.7109375" style="478" customWidth="1"/>
    <col min="15377" max="15377" width="6.42578125" style="478" bestFit="1" customWidth="1"/>
    <col min="15378" max="15378" width="11.7109375" style="478" customWidth="1"/>
    <col min="15379" max="15379" width="0" style="478" hidden="1" customWidth="1"/>
    <col min="15380" max="15380" width="3.7109375" style="478" customWidth="1"/>
    <col min="15381" max="15381" width="11.140625" style="478" bestFit="1" customWidth="1"/>
    <col min="15382" max="15609" width="10.5703125" style="478"/>
    <col min="15610" max="15617" width="0" style="478" hidden="1" customWidth="1"/>
    <col min="15618" max="15620" width="3.7109375" style="478" customWidth="1"/>
    <col min="15621" max="15621" width="12.7109375" style="478" customWidth="1"/>
    <col min="15622" max="15622" width="47.42578125" style="478" customWidth="1"/>
    <col min="15623" max="15631" width="0" style="478" hidden="1" customWidth="1"/>
    <col min="15632" max="15632" width="11.7109375" style="478" customWidth="1"/>
    <col min="15633" max="15633" width="6.42578125" style="478" bestFit="1" customWidth="1"/>
    <col min="15634" max="15634" width="11.7109375" style="478" customWidth="1"/>
    <col min="15635" max="15635" width="0" style="478" hidden="1" customWidth="1"/>
    <col min="15636" max="15636" width="3.7109375" style="478" customWidth="1"/>
    <col min="15637" max="15637" width="11.140625" style="478" bestFit="1" customWidth="1"/>
    <col min="15638" max="15865" width="10.5703125" style="478"/>
    <col min="15866" max="15873" width="0" style="478" hidden="1" customWidth="1"/>
    <col min="15874" max="15876" width="3.7109375" style="478" customWidth="1"/>
    <col min="15877" max="15877" width="12.7109375" style="478" customWidth="1"/>
    <col min="15878" max="15878" width="47.42578125" style="478" customWidth="1"/>
    <col min="15879" max="15887" width="0" style="478" hidden="1" customWidth="1"/>
    <col min="15888" max="15888" width="11.7109375" style="478" customWidth="1"/>
    <col min="15889" max="15889" width="6.42578125" style="478" bestFit="1" customWidth="1"/>
    <col min="15890" max="15890" width="11.7109375" style="478" customWidth="1"/>
    <col min="15891" max="15891" width="0" style="478" hidden="1" customWidth="1"/>
    <col min="15892" max="15892" width="3.7109375" style="478" customWidth="1"/>
    <col min="15893" max="15893" width="11.140625" style="478" bestFit="1" customWidth="1"/>
    <col min="15894" max="16121" width="10.5703125" style="478"/>
    <col min="16122" max="16129" width="0" style="478" hidden="1" customWidth="1"/>
    <col min="16130" max="16132" width="3.7109375" style="478" customWidth="1"/>
    <col min="16133" max="16133" width="12.7109375" style="478" customWidth="1"/>
    <col min="16134" max="16134" width="47.42578125" style="478" customWidth="1"/>
    <col min="16135" max="16143" width="0" style="478" hidden="1" customWidth="1"/>
    <col min="16144" max="16144" width="11.7109375" style="478" customWidth="1"/>
    <col min="16145" max="16145" width="6.42578125" style="478" bestFit="1" customWidth="1"/>
    <col min="16146" max="16146" width="11.7109375" style="478" customWidth="1"/>
    <col min="16147" max="16147" width="0" style="478" hidden="1" customWidth="1"/>
    <col min="16148" max="16148" width="3.7109375" style="478" customWidth="1"/>
    <col min="16149" max="16149" width="11.140625" style="478" bestFit="1" customWidth="1"/>
    <col min="16150"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86"/>
      <c r="V4" s="486"/>
      <c r="W4" s="486"/>
      <c r="X4" s="486"/>
      <c r="Y4" s="486"/>
      <c r="Z4" s="479"/>
    </row>
    <row r="5" spans="1:33" ht="22.5" customHeight="1">
      <c r="J5" s="483"/>
      <c r="K5" s="483"/>
      <c r="L5" s="1228" t="s">
        <v>666</v>
      </c>
      <c r="M5" s="1228"/>
      <c r="N5" s="1228"/>
      <c r="O5" s="1228"/>
      <c r="P5" s="1228"/>
      <c r="Q5" s="1228"/>
      <c r="R5" s="1228"/>
      <c r="S5" s="1228"/>
      <c r="T5" s="1228"/>
      <c r="U5" s="581"/>
      <c r="V5" s="525"/>
      <c r="W5" s="525"/>
      <c r="X5" s="587"/>
      <c r="Y5" s="587"/>
      <c r="Z5" s="499"/>
    </row>
    <row r="6" spans="1:33" ht="3" customHeight="1">
      <c r="J6" s="483"/>
      <c r="K6" s="483"/>
      <c r="L6" s="479"/>
      <c r="M6" s="479"/>
      <c r="N6" s="479"/>
      <c r="O6" s="482"/>
      <c r="P6" s="482"/>
      <c r="Q6" s="482"/>
      <c r="R6" s="482"/>
      <c r="S6" s="482"/>
      <c r="T6" s="482"/>
      <c r="U6" s="479"/>
      <c r="V6" s="479"/>
    </row>
    <row r="7" spans="1:33" s="525" customFormat="1" ht="22.5">
      <c r="A7" s="587"/>
      <c r="B7" s="587"/>
      <c r="C7" s="587"/>
      <c r="D7" s="587"/>
      <c r="E7" s="587"/>
      <c r="F7" s="587"/>
      <c r="G7" s="593"/>
      <c r="H7" s="593"/>
      <c r="I7" s="533"/>
      <c r="J7" s="531"/>
      <c r="K7" s="531"/>
      <c r="L7" s="526"/>
      <c r="M7" s="619" t="s">
        <v>502</v>
      </c>
      <c r="N7" s="668"/>
      <c r="O7" s="1246" t="str">
        <f>IF(NameOrPr_ch="",IF(NameOrPr="","",NameOrPr),NameOrPr_ch)</f>
        <v>Министерство тарифного регулирования и энергетики Челябинской области</v>
      </c>
      <c r="P7" s="1247"/>
      <c r="Q7" s="1247"/>
      <c r="R7" s="1247"/>
      <c r="S7" s="1247"/>
      <c r="T7" s="1248"/>
      <c r="U7" s="671"/>
      <c r="V7" s="526"/>
      <c r="AC7" s="587"/>
      <c r="AD7" s="587"/>
      <c r="AE7" s="587"/>
      <c r="AF7" s="587"/>
      <c r="AG7" s="587"/>
    </row>
    <row r="8" spans="1:33" s="493" customFormat="1" ht="18.75">
      <c r="A8" s="507"/>
      <c r="B8" s="507"/>
      <c r="C8" s="507"/>
      <c r="D8" s="507"/>
      <c r="E8" s="507"/>
      <c r="F8" s="507"/>
      <c r="G8" s="507"/>
      <c r="H8" s="507"/>
      <c r="L8" s="501"/>
      <c r="M8" s="619" t="s">
        <v>596</v>
      </c>
      <c r="N8" s="668"/>
      <c r="O8" s="1246" t="str">
        <f>IF(datePr_ch="",IF(datePr="","",datePr),datePr_ch)</f>
        <v>08.12.2022</v>
      </c>
      <c r="P8" s="1247"/>
      <c r="Q8" s="1247"/>
      <c r="R8" s="1247"/>
      <c r="S8" s="1247"/>
      <c r="T8" s="1248"/>
      <c r="U8" s="669"/>
      <c r="V8" s="488"/>
      <c r="AC8" s="507"/>
      <c r="AD8" s="507"/>
      <c r="AE8" s="507"/>
      <c r="AF8" s="507"/>
      <c r="AG8" s="507"/>
    </row>
    <row r="9" spans="1:33" s="493" customFormat="1" ht="18.75">
      <c r="A9" s="507"/>
      <c r="B9" s="507"/>
      <c r="C9" s="507"/>
      <c r="D9" s="507"/>
      <c r="E9" s="507"/>
      <c r="F9" s="507"/>
      <c r="G9" s="507"/>
      <c r="H9" s="507"/>
      <c r="L9" s="554"/>
      <c r="M9" s="619" t="s">
        <v>595</v>
      </c>
      <c r="N9" s="668"/>
      <c r="O9" s="1246" t="str">
        <f>IF(numberPr_ch="",IF(numberPr="","",numberPr),numberPr_ch)</f>
        <v>106/2</v>
      </c>
      <c r="P9" s="1247"/>
      <c r="Q9" s="1247"/>
      <c r="R9" s="1247"/>
      <c r="S9" s="1247"/>
      <c r="T9" s="1248"/>
      <c r="U9" s="669"/>
      <c r="V9" s="488"/>
      <c r="AC9" s="507"/>
      <c r="AD9" s="507"/>
      <c r="AE9" s="507"/>
      <c r="AF9" s="507"/>
      <c r="AG9" s="507"/>
    </row>
    <row r="10" spans="1:33" s="493" customFormat="1" ht="18.75">
      <c r="A10" s="507"/>
      <c r="B10" s="507"/>
      <c r="C10" s="507"/>
      <c r="D10" s="507"/>
      <c r="E10" s="507"/>
      <c r="F10" s="507"/>
      <c r="G10" s="507"/>
      <c r="H10" s="507"/>
      <c r="L10" s="554"/>
      <c r="M10" s="619" t="s">
        <v>501</v>
      </c>
      <c r="N10" s="668"/>
      <c r="O10" s="1246" t="str">
        <f>IF(IstPub_ch="",IF(IstPub="","",IstPub),IstPub_ch)</f>
        <v xml:space="preserve">Официальный сайт Министерства тарифного регулирования и энергетики </v>
      </c>
      <c r="P10" s="1247"/>
      <c r="Q10" s="1247"/>
      <c r="R10" s="1247"/>
      <c r="S10" s="1247"/>
      <c r="T10" s="1248"/>
      <c r="U10" s="669"/>
      <c r="V10" s="488"/>
      <c r="AC10" s="507"/>
      <c r="AD10" s="507"/>
      <c r="AE10" s="507"/>
      <c r="AF10" s="507"/>
      <c r="AG10" s="507"/>
    </row>
    <row r="11" spans="1:33" s="493" customFormat="1" ht="11.25" hidden="1">
      <c r="A11" s="507"/>
      <c r="B11" s="507"/>
      <c r="C11" s="507"/>
      <c r="D11" s="507"/>
      <c r="E11" s="507"/>
      <c r="F11" s="507"/>
      <c r="G11" s="507"/>
      <c r="H11" s="507"/>
      <c r="L11" s="554"/>
      <c r="M11" s="554"/>
      <c r="N11" s="568"/>
      <c r="O11" s="584"/>
      <c r="P11" s="584"/>
      <c r="Q11" s="584"/>
      <c r="R11" s="584"/>
      <c r="S11" s="584"/>
      <c r="T11" s="584"/>
      <c r="U11" s="488"/>
      <c r="V11" s="488"/>
      <c r="Z11" s="505" t="s">
        <v>373</v>
      </c>
      <c r="AC11" s="507"/>
      <c r="AD11" s="507"/>
      <c r="AE11" s="507"/>
      <c r="AF11" s="507"/>
      <c r="AG11" s="507"/>
    </row>
    <row r="12" spans="1:33">
      <c r="J12" s="483"/>
      <c r="K12" s="483"/>
      <c r="L12" s="479"/>
      <c r="M12" s="479"/>
      <c r="N12" s="479"/>
      <c r="O12" s="1245"/>
      <c r="P12" s="1245"/>
      <c r="Q12" s="1245"/>
      <c r="R12" s="1245"/>
      <c r="S12" s="1245"/>
      <c r="T12" s="1245"/>
      <c r="U12" s="1245"/>
      <c r="V12" s="1245"/>
      <c r="W12" s="1245"/>
      <c r="X12" s="1245"/>
      <c r="Y12" s="1245"/>
      <c r="Z12" s="1245"/>
    </row>
    <row r="13" spans="1:33" ht="14.25" customHeight="1">
      <c r="J13" s="483"/>
      <c r="K13" s="483"/>
      <c r="L13" s="1212" t="s">
        <v>454</v>
      </c>
      <c r="M13" s="1212"/>
      <c r="N13" s="1212"/>
      <c r="O13" s="1212"/>
      <c r="P13" s="1212"/>
      <c r="Q13" s="1212"/>
      <c r="R13" s="1212"/>
      <c r="S13" s="1212"/>
      <c r="T13" s="1212"/>
      <c r="U13" s="1212"/>
      <c r="V13" s="1212"/>
      <c r="W13" s="1212"/>
      <c r="X13" s="1212"/>
      <c r="Y13" s="1212"/>
      <c r="Z13" s="1212"/>
      <c r="AA13" s="1212"/>
      <c r="AB13" s="1157" t="s">
        <v>455</v>
      </c>
    </row>
    <row r="14" spans="1:33" ht="14.25" customHeight="1">
      <c r="J14" s="483"/>
      <c r="K14" s="483"/>
      <c r="L14" s="1212" t="s">
        <v>92</v>
      </c>
      <c r="M14" s="1212" t="s">
        <v>639</v>
      </c>
      <c r="N14" s="580"/>
      <c r="O14" s="1157" t="s">
        <v>641</v>
      </c>
      <c r="P14" s="1157"/>
      <c r="Q14" s="1157"/>
      <c r="R14" s="1157"/>
      <c r="S14" s="1157"/>
      <c r="T14" s="1157"/>
      <c r="U14" s="1157"/>
      <c r="V14" s="1157"/>
      <c r="W14" s="1157"/>
      <c r="X14" s="1157"/>
      <c r="Y14" s="1157"/>
      <c r="Z14" s="1212" t="s">
        <v>341</v>
      </c>
      <c r="AA14" s="1244" t="s">
        <v>275</v>
      </c>
      <c r="AB14" s="1157"/>
    </row>
    <row r="15" spans="1:33" s="525" customFormat="1" ht="14.25" customHeight="1">
      <c r="A15" s="587"/>
      <c r="B15" s="587"/>
      <c r="C15" s="587"/>
      <c r="D15" s="587"/>
      <c r="E15" s="587"/>
      <c r="F15" s="587"/>
      <c r="G15" s="593"/>
      <c r="H15" s="593"/>
      <c r="I15" s="533"/>
      <c r="J15" s="531"/>
      <c r="K15" s="531"/>
      <c r="L15" s="1212"/>
      <c r="M15" s="1212"/>
      <c r="N15" s="580"/>
      <c r="O15" s="1256" t="s">
        <v>667</v>
      </c>
      <c r="P15" s="1256" t="s">
        <v>620</v>
      </c>
      <c r="Q15" s="1256" t="s">
        <v>621</v>
      </c>
      <c r="R15" s="1256" t="s">
        <v>271</v>
      </c>
      <c r="S15" s="1256"/>
      <c r="T15" s="1256" t="s">
        <v>271</v>
      </c>
      <c r="U15" s="1256"/>
      <c r="V15" s="654"/>
      <c r="W15" s="1255" t="s">
        <v>654</v>
      </c>
      <c r="X15" s="1255"/>
      <c r="Y15" s="1255"/>
      <c r="Z15" s="1212"/>
      <c r="AA15" s="1244"/>
      <c r="AB15" s="1157"/>
      <c r="AC15" s="587"/>
      <c r="AD15" s="587"/>
      <c r="AE15" s="587"/>
      <c r="AF15" s="587"/>
      <c r="AG15" s="587"/>
    </row>
    <row r="16" spans="1:33" ht="56.25" customHeight="1">
      <c r="J16" s="483"/>
      <c r="K16" s="483"/>
      <c r="L16" s="1212"/>
      <c r="M16" s="1212"/>
      <c r="N16" s="580"/>
      <c r="O16" s="1256"/>
      <c r="P16" s="1256"/>
      <c r="Q16" s="1256"/>
      <c r="R16" s="537" t="s">
        <v>622</v>
      </c>
      <c r="S16" s="537" t="s">
        <v>623</v>
      </c>
      <c r="T16" s="537" t="s">
        <v>624</v>
      </c>
      <c r="U16" s="537" t="s">
        <v>625</v>
      </c>
      <c r="V16" s="537"/>
      <c r="W16" s="538" t="s">
        <v>274</v>
      </c>
      <c r="X16" s="1257" t="s">
        <v>273</v>
      </c>
      <c r="Y16" s="1257"/>
      <c r="Z16" s="1212"/>
      <c r="AA16" s="1244"/>
      <c r="AB16" s="1157"/>
    </row>
    <row r="17" spans="1:33">
      <c r="J17" s="483"/>
      <c r="K17" s="491">
        <v>1</v>
      </c>
      <c r="L17" s="480" t="s">
        <v>93</v>
      </c>
      <c r="M17" s="480" t="s">
        <v>49</v>
      </c>
      <c r="N17" s="498" t="s">
        <v>49</v>
      </c>
      <c r="O17" s="489">
        <f ca="1">OFFSET(O17,0,-1)+1</f>
        <v>3</v>
      </c>
      <c r="P17" s="489">
        <f t="shared" ref="P17:W17" ca="1" si="0">OFFSET(P17,0,-1)+1</f>
        <v>4</v>
      </c>
      <c r="Q17" s="489">
        <f t="shared" ca="1" si="0"/>
        <v>5</v>
      </c>
      <c r="R17" s="489">
        <f t="shared" ca="1" si="0"/>
        <v>6</v>
      </c>
      <c r="S17" s="489">
        <f t="shared" ca="1" si="0"/>
        <v>7</v>
      </c>
      <c r="T17" s="489">
        <f t="shared" ca="1" si="0"/>
        <v>8</v>
      </c>
      <c r="U17" s="489">
        <f t="shared" ca="1" si="0"/>
        <v>9</v>
      </c>
      <c r="V17" s="497">
        <f ca="1">OFFSET(V17,0,-1)</f>
        <v>9</v>
      </c>
      <c r="W17" s="489">
        <f t="shared" ca="1" si="0"/>
        <v>10</v>
      </c>
      <c r="X17" s="1230">
        <f ca="1">OFFSET(X17,0,-1)+1</f>
        <v>11</v>
      </c>
      <c r="Y17" s="1230"/>
      <c r="Z17" s="489">
        <f ca="1">OFFSET(Z17,0,-2)+1</f>
        <v>12</v>
      </c>
      <c r="AB17" s="489">
        <f ca="1">OFFSET(AB17,0,-2)+1</f>
        <v>13</v>
      </c>
    </row>
    <row r="18" spans="1:33" ht="22.5">
      <c r="A18" s="1231">
        <v>1</v>
      </c>
      <c r="B18" s="1054"/>
      <c r="C18" s="1054"/>
      <c r="D18" s="1054"/>
      <c r="E18" s="1055"/>
      <c r="F18" s="1056"/>
      <c r="G18" s="1054"/>
      <c r="H18" s="1054"/>
      <c r="I18" s="1042"/>
      <c r="J18" s="1047"/>
      <c r="K18" s="1047"/>
      <c r="L18" s="595">
        <f>mergeValue(A18)</f>
        <v>1</v>
      </c>
      <c r="M18" s="643" t="s">
        <v>20</v>
      </c>
      <c r="N18" s="582"/>
      <c r="O18" s="1243"/>
      <c r="P18" s="1243"/>
      <c r="Q18" s="1243"/>
      <c r="R18" s="1243"/>
      <c r="S18" s="1243"/>
      <c r="T18" s="1243"/>
      <c r="U18" s="1243"/>
      <c r="V18" s="1243"/>
      <c r="W18" s="1243"/>
      <c r="X18" s="1243"/>
      <c r="Y18" s="1243"/>
      <c r="Z18" s="1243"/>
      <c r="AA18" s="1243"/>
      <c r="AB18" s="632" t="s">
        <v>476</v>
      </c>
    </row>
    <row r="19" spans="1:33" ht="22.5">
      <c r="A19" s="1231"/>
      <c r="B19" s="1231">
        <v>1</v>
      </c>
      <c r="C19" s="1054"/>
      <c r="D19" s="1054"/>
      <c r="E19" s="1056"/>
      <c r="F19" s="1056"/>
      <c r="G19" s="1054"/>
      <c r="H19" s="1054"/>
      <c r="I19" s="1049"/>
      <c r="J19" s="1044"/>
      <c r="K19" s="1043"/>
      <c r="L19" s="595" t="str">
        <f>mergeValue(A19) &amp;"."&amp; mergeValue(B19)</f>
        <v>1.1</v>
      </c>
      <c r="M19" s="548" t="s">
        <v>16</v>
      </c>
      <c r="N19" s="582"/>
      <c r="O19" s="1243"/>
      <c r="P19" s="1243"/>
      <c r="Q19" s="1243"/>
      <c r="R19" s="1243"/>
      <c r="S19" s="1243"/>
      <c r="T19" s="1243"/>
      <c r="U19" s="1243"/>
      <c r="V19" s="1243"/>
      <c r="W19" s="1243"/>
      <c r="X19" s="1243"/>
      <c r="Y19" s="1243"/>
      <c r="Z19" s="1243"/>
      <c r="AA19" s="1243"/>
      <c r="AB19" s="632" t="s">
        <v>477</v>
      </c>
    </row>
    <row r="20" spans="1:33" ht="22.5">
      <c r="A20" s="1231"/>
      <c r="B20" s="1231"/>
      <c r="C20" s="1231">
        <v>1</v>
      </c>
      <c r="D20" s="1054"/>
      <c r="E20" s="1056"/>
      <c r="F20" s="1056"/>
      <c r="G20" s="1054"/>
      <c r="H20" s="1054"/>
      <c r="I20" s="1049"/>
      <c r="J20" s="1044"/>
      <c r="K20" s="1043"/>
      <c r="L20" s="595" t="str">
        <f>mergeValue(A20) &amp;"."&amp; mergeValue(B20)&amp;"."&amp; mergeValue(C20)</f>
        <v>1.1.1</v>
      </c>
      <c r="M20" s="549" t="s">
        <v>7</v>
      </c>
      <c r="N20" s="582"/>
      <c r="O20" s="1243"/>
      <c r="P20" s="1243"/>
      <c r="Q20" s="1243"/>
      <c r="R20" s="1243"/>
      <c r="S20" s="1243"/>
      <c r="T20" s="1243"/>
      <c r="U20" s="1243"/>
      <c r="V20" s="1243"/>
      <c r="W20" s="1243"/>
      <c r="X20" s="1243"/>
      <c r="Y20" s="1243"/>
      <c r="Z20" s="1243"/>
      <c r="AA20" s="1243"/>
      <c r="AB20" s="632" t="s">
        <v>633</v>
      </c>
    </row>
    <row r="21" spans="1:33" ht="22.5">
      <c r="A21" s="1231"/>
      <c r="B21" s="1231"/>
      <c r="C21" s="1231"/>
      <c r="D21" s="1231">
        <v>1</v>
      </c>
      <c r="E21" s="1056"/>
      <c r="F21" s="1056"/>
      <c r="G21" s="1054"/>
      <c r="H21" s="1054"/>
      <c r="I21" s="1049"/>
      <c r="J21" s="1044"/>
      <c r="K21" s="1043"/>
      <c r="L21" s="595" t="str">
        <f>mergeValue(A21) &amp;"."&amp; mergeValue(B21)&amp;"."&amp; mergeValue(C21)&amp;"."&amp; mergeValue(D21)</f>
        <v>1.1.1.1</v>
      </c>
      <c r="M21" s="550" t="s">
        <v>22</v>
      </c>
      <c r="N21" s="582"/>
      <c r="O21" s="1243"/>
      <c r="P21" s="1243"/>
      <c r="Q21" s="1243"/>
      <c r="R21" s="1243"/>
      <c r="S21" s="1243"/>
      <c r="T21" s="1243"/>
      <c r="U21" s="1243"/>
      <c r="V21" s="1243"/>
      <c r="W21" s="1243"/>
      <c r="X21" s="1243"/>
      <c r="Y21" s="1243"/>
      <c r="Z21" s="1243"/>
      <c r="AA21" s="1243"/>
      <c r="AB21" s="632" t="s">
        <v>634</v>
      </c>
    </row>
    <row r="22" spans="1:33" ht="0.2" customHeight="1">
      <c r="A22" s="1231"/>
      <c r="B22" s="1231"/>
      <c r="C22" s="1231"/>
      <c r="D22" s="1231"/>
      <c r="E22" s="1231">
        <v>1</v>
      </c>
      <c r="F22" s="1056"/>
      <c r="G22" s="1054"/>
      <c r="H22" s="1054"/>
      <c r="I22" s="1048"/>
      <c r="J22" s="1044"/>
      <c r="K22" s="1043"/>
      <c r="L22" s="595"/>
      <c r="M22" s="556"/>
      <c r="N22" s="583"/>
      <c r="O22" s="633"/>
      <c r="P22" s="633"/>
      <c r="Q22" s="633"/>
      <c r="R22" s="633"/>
      <c r="S22" s="633"/>
      <c r="T22" s="633"/>
      <c r="U22" s="633"/>
      <c r="V22" s="633"/>
      <c r="W22" s="633"/>
      <c r="X22" s="633"/>
      <c r="Y22" s="633"/>
      <c r="Z22" s="633"/>
      <c r="AA22" s="510"/>
      <c r="AB22" s="632"/>
    </row>
    <row r="23" spans="1:33" ht="90">
      <c r="A23" s="1231"/>
      <c r="B23" s="1231"/>
      <c r="C23" s="1231"/>
      <c r="D23" s="1231"/>
      <c r="E23" s="1231"/>
      <c r="F23" s="1231">
        <v>1</v>
      </c>
      <c r="G23" s="1054"/>
      <c r="H23" s="1054"/>
      <c r="I23" s="1253"/>
      <c r="J23" s="1044"/>
      <c r="K23" s="1043"/>
      <c r="L23" s="595" t="str">
        <f>mergeValue(A23) &amp;"."&amp; mergeValue(B23)&amp;"."&amp; mergeValue(C23)&amp;"."&amp; mergeValue(D23)&amp;"."&amp; mergeValue(F23)</f>
        <v>1.1.1.1.1</v>
      </c>
      <c r="M23" s="557" t="s">
        <v>10</v>
      </c>
      <c r="N23" s="583"/>
      <c r="O23" s="1234"/>
      <c r="P23" s="1235"/>
      <c r="Q23" s="1235"/>
      <c r="R23" s="1235"/>
      <c r="S23" s="1235"/>
      <c r="T23" s="1235"/>
      <c r="U23" s="1235"/>
      <c r="V23" s="1235"/>
      <c r="W23" s="1235"/>
      <c r="X23" s="1235"/>
      <c r="Y23" s="1235"/>
      <c r="Z23" s="1235"/>
      <c r="AA23" s="1236"/>
      <c r="AB23" s="632" t="s">
        <v>635</v>
      </c>
      <c r="AD23" s="506" t="str">
        <f>strCheckUnique(AE23:AE28)</f>
        <v/>
      </c>
      <c r="AF23" s="506"/>
    </row>
    <row r="24" spans="1:33" ht="135">
      <c r="A24" s="1231"/>
      <c r="B24" s="1231"/>
      <c r="C24" s="1231"/>
      <c r="D24" s="1231"/>
      <c r="E24" s="1231"/>
      <c r="F24" s="1231"/>
      <c r="G24" s="1231">
        <v>1</v>
      </c>
      <c r="H24" s="1054"/>
      <c r="I24" s="1253"/>
      <c r="J24" s="1254"/>
      <c r="K24" s="1050"/>
      <c r="L24" s="595" t="str">
        <f>mergeValue(A24) &amp;"."&amp; mergeValue(B24)&amp;"."&amp; mergeValue(C24)&amp;"."&amp; mergeValue(D24)&amp;"."&amp; mergeValue(F24)&amp;"."&amp; mergeValue(G24)</f>
        <v>1.1.1.1.1.1</v>
      </c>
      <c r="M24" s="1070" t="s">
        <v>650</v>
      </c>
      <c r="N24" s="648"/>
      <c r="O24" s="564"/>
      <c r="P24" s="564"/>
      <c r="Q24" s="564"/>
      <c r="R24" s="495"/>
      <c r="S24" s="1096"/>
      <c r="T24" s="495"/>
      <c r="U24" s="1096"/>
      <c r="V24" s="586" t="str">
        <f>W24 &amp; "-" &amp; Y24</f>
        <v>-</v>
      </c>
      <c r="W24" s="1241"/>
      <c r="X24" s="1227" t="s">
        <v>84</v>
      </c>
      <c r="Y24" s="1241"/>
      <c r="Z24" s="1227" t="s">
        <v>85</v>
      </c>
      <c r="AA24" s="539"/>
      <c r="AB24" s="632" t="s">
        <v>668</v>
      </c>
      <c r="AC24" s="502" t="str">
        <f>strCheckDate(O24:AA24)</f>
        <v/>
      </c>
      <c r="AD24" s="506"/>
      <c r="AE24" s="506" t="str">
        <f>IF(M24="","",M24 )</f>
        <v>горячая вода в системе централизованного теплоснабжения на горячее водоснабжение</v>
      </c>
      <c r="AF24" s="506"/>
      <c r="AG24" s="506"/>
    </row>
    <row r="25" spans="1:33" ht="99" customHeight="1">
      <c r="A25" s="1231"/>
      <c r="B25" s="1231"/>
      <c r="C25" s="1231"/>
      <c r="D25" s="1231"/>
      <c r="E25" s="1231"/>
      <c r="F25" s="1231"/>
      <c r="G25" s="1231"/>
      <c r="H25" s="1054">
        <v>1</v>
      </c>
      <c r="I25" s="1253"/>
      <c r="J25" s="1254"/>
      <c r="K25" s="1050"/>
      <c r="L25" s="595" t="str">
        <f>mergeValue(A25) &amp;"."&amp; mergeValue(B25)&amp;"."&amp; mergeValue(C25)&amp;"."&amp; mergeValue(D25)&amp;"."&amp; mergeValue(F25)&amp;"."&amp; mergeValue(G25)&amp;"."&amp; mergeValue(H25)</f>
        <v>1.1.1.1.1.1.1</v>
      </c>
      <c r="M25" s="1072"/>
      <c r="N25" s="496"/>
      <c r="O25" s="564"/>
      <c r="P25" s="564"/>
      <c r="Q25" s="564"/>
      <c r="R25" s="495"/>
      <c r="S25" s="1096"/>
      <c r="T25" s="495"/>
      <c r="U25" s="1096"/>
      <c r="V25" s="586" t="str">
        <f>W25 &amp; "-" &amp; Y25</f>
        <v>-</v>
      </c>
      <c r="W25" s="1241"/>
      <c r="X25" s="1227"/>
      <c r="Y25" s="1241"/>
      <c r="Z25" s="1227"/>
      <c r="AA25" s="672"/>
      <c r="AB25" s="1202" t="s">
        <v>669</v>
      </c>
      <c r="AC25" s="502" t="str">
        <f>strCheckDate(O25:AA25)</f>
        <v/>
      </c>
      <c r="AF25" s="506"/>
    </row>
    <row r="26" spans="1:33" ht="14.25" hidden="1" customHeight="1">
      <c r="A26" s="1231"/>
      <c r="B26" s="1231"/>
      <c r="C26" s="1231"/>
      <c r="D26" s="1231"/>
      <c r="E26" s="1231"/>
      <c r="F26" s="1231"/>
      <c r="G26" s="1231"/>
      <c r="H26" s="1054"/>
      <c r="I26" s="1253"/>
      <c r="J26" s="1254"/>
      <c r="K26" s="1050"/>
      <c r="L26" s="602"/>
      <c r="M26" s="648"/>
      <c r="N26" s="648"/>
      <c r="O26" s="564"/>
      <c r="P26" s="495"/>
      <c r="Q26" s="495"/>
      <c r="R26" s="495"/>
      <c r="S26" s="495"/>
      <c r="T26" s="495"/>
      <c r="U26" s="561"/>
      <c r="V26" s="586"/>
      <c r="W26" s="1226"/>
      <c r="X26" s="1227"/>
      <c r="Y26" s="1226"/>
      <c r="Z26" s="1227"/>
      <c r="AA26" s="539"/>
      <c r="AB26" s="1203"/>
      <c r="AF26" s="506">
        <f ca="1">OFFSET(AF26,-1,0)</f>
        <v>0</v>
      </c>
    </row>
    <row r="27" spans="1:33" s="477" customFormat="1" ht="15" customHeight="1">
      <c r="A27" s="1231"/>
      <c r="B27" s="1231"/>
      <c r="C27" s="1231"/>
      <c r="D27" s="1231"/>
      <c r="E27" s="1231"/>
      <c r="F27" s="1231"/>
      <c r="G27" s="1231"/>
      <c r="H27" s="1054"/>
      <c r="I27" s="1253"/>
      <c r="J27" s="1254"/>
      <c r="K27" s="1051"/>
      <c r="L27" s="540"/>
      <c r="M27" s="559" t="s">
        <v>41</v>
      </c>
      <c r="N27" s="553"/>
      <c r="O27" s="547"/>
      <c r="P27" s="547"/>
      <c r="Q27" s="547"/>
      <c r="R27" s="547"/>
      <c r="S27" s="547"/>
      <c r="T27" s="547"/>
      <c r="U27" s="547"/>
      <c r="V27" s="547"/>
      <c r="W27" s="565"/>
      <c r="X27" s="566"/>
      <c r="Y27" s="565"/>
      <c r="Z27" s="553"/>
      <c r="AA27" s="562"/>
      <c r="AB27" s="1204"/>
      <c r="AC27" s="503"/>
      <c r="AD27" s="503"/>
      <c r="AE27" s="503"/>
      <c r="AF27" s="503"/>
      <c r="AG27" s="503"/>
    </row>
    <row r="28" spans="1:33" s="477" customFormat="1" ht="15" customHeight="1">
      <c r="A28" s="1231"/>
      <c r="B28" s="1231"/>
      <c r="C28" s="1231"/>
      <c r="D28" s="1231"/>
      <c r="E28" s="1231"/>
      <c r="F28" s="1231"/>
      <c r="G28" s="1054"/>
      <c r="H28" s="1054"/>
      <c r="I28" s="1253"/>
      <c r="J28" s="1052"/>
      <c r="K28" s="1051"/>
      <c r="L28" s="540"/>
      <c r="M28" s="558" t="s">
        <v>25</v>
      </c>
      <c r="N28" s="559"/>
      <c r="O28" s="559"/>
      <c r="P28" s="559"/>
      <c r="Q28" s="559"/>
      <c r="R28" s="559"/>
      <c r="S28" s="559"/>
      <c r="T28" s="559"/>
      <c r="U28" s="559"/>
      <c r="V28" s="559"/>
      <c r="W28" s="559"/>
      <c r="X28" s="559"/>
      <c r="Y28" s="559"/>
      <c r="Z28" s="559"/>
      <c r="AA28" s="559"/>
      <c r="AB28" s="562"/>
      <c r="AC28" s="503"/>
      <c r="AD28" s="503"/>
      <c r="AE28" s="503"/>
      <c r="AF28" s="503"/>
      <c r="AG28" s="503"/>
    </row>
    <row r="29" spans="1:33" s="477" customFormat="1" ht="15" customHeight="1">
      <c r="A29" s="1231"/>
      <c r="B29" s="1231"/>
      <c r="C29" s="1231"/>
      <c r="D29" s="1231"/>
      <c r="E29" s="1231"/>
      <c r="F29" s="1057"/>
      <c r="G29" s="1054"/>
      <c r="H29" s="1054"/>
      <c r="I29" s="1048"/>
      <c r="J29" s="1046"/>
      <c r="K29" s="1051"/>
      <c r="L29" s="540"/>
      <c r="M29" s="553" t="s">
        <v>11</v>
      </c>
      <c r="N29" s="552"/>
      <c r="O29" s="547"/>
      <c r="P29" s="547"/>
      <c r="Q29" s="547"/>
      <c r="R29" s="547"/>
      <c r="S29" s="547"/>
      <c r="T29" s="547"/>
      <c r="U29" s="547"/>
      <c r="V29" s="547"/>
      <c r="W29" s="575"/>
      <c r="X29" s="566"/>
      <c r="Y29" s="565"/>
      <c r="Z29" s="552"/>
      <c r="AA29" s="566"/>
      <c r="AB29" s="562"/>
      <c r="AC29" s="503"/>
      <c r="AD29" s="503"/>
      <c r="AE29" s="503"/>
      <c r="AF29" s="503"/>
      <c r="AG29" s="503"/>
    </row>
    <row r="30" spans="1:33" s="477" customFormat="1" ht="14.25" hidden="1" customHeight="1">
      <c r="A30" s="1231"/>
      <c r="B30" s="1231"/>
      <c r="C30" s="1231"/>
      <c r="D30" s="1056"/>
      <c r="E30" s="1057"/>
      <c r="F30" s="1057"/>
      <c r="G30" s="1054"/>
      <c r="H30" s="1054"/>
      <c r="I30" s="1053"/>
      <c r="J30" s="1046"/>
      <c r="K30" s="1042"/>
      <c r="L30" s="540"/>
      <c r="M30" s="553"/>
      <c r="N30" s="553"/>
      <c r="O30" s="553"/>
      <c r="P30" s="553"/>
      <c r="Q30" s="553"/>
      <c r="R30" s="553"/>
      <c r="S30" s="553"/>
      <c r="T30" s="553"/>
      <c r="U30" s="553"/>
      <c r="V30" s="553"/>
      <c r="W30" s="553"/>
      <c r="X30" s="553"/>
      <c r="Y30" s="553"/>
      <c r="Z30" s="553"/>
      <c r="AA30" s="553"/>
      <c r="AB30" s="562"/>
      <c r="AC30" s="503"/>
      <c r="AD30" s="503"/>
      <c r="AE30" s="503"/>
      <c r="AF30" s="503"/>
      <c r="AG30" s="503"/>
    </row>
    <row r="31" spans="1:33" s="991" customFormat="1">
      <c r="A31" s="1231"/>
      <c r="B31" s="1231"/>
      <c r="C31" s="1231"/>
      <c r="D31" s="1058"/>
      <c r="E31" s="1058"/>
      <c r="F31" s="1058"/>
      <c r="G31" s="1059"/>
      <c r="H31" s="1058"/>
      <c r="I31" s="1051"/>
      <c r="J31" s="1046"/>
      <c r="K31" s="1051"/>
      <c r="L31" s="690"/>
      <c r="M31" s="1041" t="s">
        <v>17</v>
      </c>
      <c r="N31" s="1003"/>
      <c r="O31" s="1003"/>
      <c r="P31" s="1003"/>
      <c r="Q31" s="1003"/>
      <c r="R31" s="1003"/>
      <c r="S31" s="1003"/>
      <c r="T31" s="1003"/>
      <c r="U31" s="1003"/>
      <c r="V31" s="1003"/>
      <c r="W31" s="1003"/>
      <c r="X31" s="1003"/>
      <c r="Y31" s="1003"/>
      <c r="Z31" s="1003"/>
      <c r="AA31" s="1003"/>
      <c r="AB31" s="764"/>
      <c r="AC31" s="1011"/>
      <c r="AD31" s="1011"/>
      <c r="AE31" s="1011"/>
      <c r="AF31" s="1011"/>
      <c r="AG31" s="1011"/>
    </row>
    <row r="32" spans="1:33" s="477" customFormat="1" ht="15" customHeight="1">
      <c r="A32" s="1231"/>
      <c r="B32" s="1231"/>
      <c r="C32" s="1058"/>
      <c r="D32" s="1058"/>
      <c r="E32" s="1058"/>
      <c r="F32" s="1058"/>
      <c r="G32" s="1059"/>
      <c r="H32" s="1058"/>
      <c r="I32" s="1051"/>
      <c r="J32" s="1046"/>
      <c r="K32" s="1051"/>
      <c r="L32" s="540"/>
      <c r="M32" s="551" t="s">
        <v>18</v>
      </c>
      <c r="N32" s="551"/>
      <c r="O32" s="547"/>
      <c r="P32" s="547"/>
      <c r="Q32" s="547"/>
      <c r="R32" s="547"/>
      <c r="S32" s="547"/>
      <c r="T32" s="547"/>
      <c r="U32" s="547"/>
      <c r="V32" s="547"/>
      <c r="W32" s="575"/>
      <c r="X32" s="566"/>
      <c r="Y32" s="565"/>
      <c r="Z32" s="551"/>
      <c r="AA32" s="566"/>
      <c r="AB32" s="562"/>
      <c r="AC32" s="503"/>
      <c r="AD32" s="503"/>
      <c r="AE32" s="503"/>
      <c r="AF32" s="503"/>
      <c r="AG32" s="503"/>
    </row>
    <row r="33" spans="1:33" s="477" customFormat="1" ht="15" customHeight="1">
      <c r="A33" s="1231"/>
      <c r="B33" s="1058"/>
      <c r="C33" s="1058"/>
      <c r="D33" s="1058"/>
      <c r="E33" s="1058"/>
      <c r="F33" s="1058"/>
      <c r="G33" s="1059"/>
      <c r="H33" s="1058"/>
      <c r="I33" s="1051"/>
      <c r="J33" s="1046"/>
      <c r="K33" s="1051"/>
      <c r="L33" s="540"/>
      <c r="M33" s="560" t="s">
        <v>19</v>
      </c>
      <c r="N33" s="551"/>
      <c r="O33" s="547"/>
      <c r="P33" s="547"/>
      <c r="Q33" s="547"/>
      <c r="R33" s="547"/>
      <c r="S33" s="547"/>
      <c r="T33" s="547"/>
      <c r="U33" s="547"/>
      <c r="V33" s="547"/>
      <c r="W33" s="575"/>
      <c r="X33" s="566"/>
      <c r="Y33" s="565"/>
      <c r="Z33" s="551"/>
      <c r="AA33" s="566"/>
      <c r="AB33" s="562"/>
      <c r="AC33" s="503"/>
      <c r="AD33" s="503"/>
      <c r="AE33" s="503"/>
      <c r="AF33" s="503"/>
      <c r="AG33" s="503"/>
    </row>
    <row r="34" spans="1:33" s="477" customFormat="1" ht="15" customHeight="1">
      <c r="A34" s="1053"/>
      <c r="B34" s="1053"/>
      <c r="C34" s="1053"/>
      <c r="D34" s="1053"/>
      <c r="E34" s="1053"/>
      <c r="F34" s="1053"/>
      <c r="G34" s="1060"/>
      <c r="H34" s="1053"/>
      <c r="I34" s="1045"/>
      <c r="J34" s="1046"/>
      <c r="K34" s="1042"/>
      <c r="L34" s="540"/>
      <c r="M34" s="567" t="s">
        <v>309</v>
      </c>
      <c r="N34" s="551"/>
      <c r="O34" s="547"/>
      <c r="P34" s="547"/>
      <c r="Q34" s="547"/>
      <c r="R34" s="547"/>
      <c r="S34" s="547"/>
      <c r="T34" s="547"/>
      <c r="U34" s="547"/>
      <c r="V34" s="547"/>
      <c r="W34" s="575"/>
      <c r="X34" s="566"/>
      <c r="Y34" s="565"/>
      <c r="Z34" s="551"/>
      <c r="AA34" s="566"/>
      <c r="AB34" s="562"/>
      <c r="AC34" s="503"/>
      <c r="AD34" s="503"/>
      <c r="AE34" s="503"/>
      <c r="AF34" s="503"/>
      <c r="AG34" s="503"/>
    </row>
    <row r="35" spans="1:33" ht="3" customHeight="1">
      <c r="L35" s="487"/>
      <c r="M35" s="487"/>
      <c r="N35" s="487"/>
      <c r="O35" s="487"/>
      <c r="P35" s="487"/>
      <c r="Q35" s="487"/>
      <c r="R35" s="487"/>
      <c r="S35" s="487"/>
      <c r="T35" s="487"/>
      <c r="U35" s="487"/>
      <c r="V35" s="487"/>
      <c r="W35" s="487"/>
      <c r="X35" s="487"/>
      <c r="Y35" s="487"/>
      <c r="Z35" s="487"/>
    </row>
    <row r="36" spans="1:33" ht="89.25" customHeight="1">
      <c r="L36" s="1">
        <v>1</v>
      </c>
      <c r="M36" s="1195" t="s">
        <v>672</v>
      </c>
      <c r="N36" s="1195"/>
      <c r="O36" s="1195"/>
      <c r="P36" s="1195"/>
      <c r="Q36" s="1195"/>
      <c r="R36" s="1195"/>
      <c r="S36" s="1195"/>
      <c r="T36" s="1195"/>
      <c r="U36" s="1195"/>
      <c r="V36" s="1195"/>
      <c r="W36" s="1195"/>
    </row>
  </sheetData>
  <sheetProtection algorithmName="SHA-512" hashValue="dmNEIk109PaUp+/QAF1q9J0FLttGnXaH4WkhZdRfNqyuQCybkT50NWsTJ7hYCh/i/s57de/Lb1Ohva+0cL+6cA==" saltValue="SSEsUzEsG6XIPfJ4L5jguA==" spinCount="100000" sheet="1" objects="1" scenarios="1" formatColumns="0" formatRows="0"/>
  <dataConsolidate leftLabels="1"/>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D21:D29"/>
    <mergeCell ref="G24:G27"/>
    <mergeCell ref="E22:E29"/>
    <mergeCell ref="F23:F28"/>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196" t="s">
        <v>491</v>
      </c>
      <c r="G2" s="1197"/>
      <c r="H2" s="1198"/>
      <c r="I2" s="436"/>
    </row>
    <row r="3" spans="1:20" ht="3" customHeight="1"/>
    <row r="4" spans="1:20" s="190" customFormat="1" ht="11.25">
      <c r="A4" s="214"/>
      <c r="B4" s="214"/>
      <c r="C4" s="214"/>
      <c r="D4" s="214"/>
      <c r="F4" s="1157" t="s">
        <v>454</v>
      </c>
      <c r="G4" s="1157"/>
      <c r="H4" s="1157"/>
      <c r="I4" s="1199"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199"/>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27.12.2022</v>
      </c>
      <c r="I7" s="196" t="s">
        <v>493</v>
      </c>
      <c r="J7" s="334"/>
      <c r="K7" s="214"/>
      <c r="L7" s="214"/>
      <c r="M7" s="214"/>
      <c r="N7" s="214"/>
      <c r="O7" s="214"/>
      <c r="P7" s="214"/>
      <c r="Q7" s="214"/>
      <c r="R7" s="214"/>
      <c r="S7" s="214"/>
      <c r="T7" s="214"/>
    </row>
    <row r="8" spans="1:20" s="190" customFormat="1" ht="45">
      <c r="A8" s="1200">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00"/>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00"/>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0"/>
      <c r="B11" s="1200">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00"/>
      <c r="B12" s="1200"/>
      <c r="C12" s="1200">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0"/>
      <c r="B13" s="1200"/>
      <c r="C13" s="1200"/>
      <c r="D13" s="344">
        <v>1</v>
      </c>
      <c r="F13" s="335" t="str">
        <f>"4."&amp;mergeValue(A13) &amp;"."&amp;mergeValue(B13)&amp;"."&amp;mergeValue(C13)&amp;"."&amp;mergeValue(D13)</f>
        <v>4.1.1.1.1</v>
      </c>
      <c r="G13" s="420" t="s">
        <v>498</v>
      </c>
      <c r="H13" s="317"/>
      <c r="I13" s="1201" t="s">
        <v>591</v>
      </c>
      <c r="J13" s="334"/>
      <c r="K13" s="214"/>
      <c r="L13" s="214"/>
      <c r="M13" s="214"/>
      <c r="N13" s="214"/>
      <c r="O13" s="214"/>
      <c r="P13" s="214"/>
      <c r="Q13" s="214"/>
      <c r="R13" s="214"/>
      <c r="S13" s="214"/>
      <c r="T13" s="214"/>
    </row>
    <row r="14" spans="1:20" s="190" customFormat="1" ht="18.75">
      <c r="A14" s="1200"/>
      <c r="B14" s="1200"/>
      <c r="C14" s="1200"/>
      <c r="D14" s="344"/>
      <c r="F14" s="338"/>
      <c r="G14" s="150" t="s">
        <v>4</v>
      </c>
      <c r="H14" s="343"/>
      <c r="I14" s="1201"/>
      <c r="J14" s="334"/>
      <c r="K14" s="214"/>
      <c r="L14" s="214"/>
      <c r="M14" s="214"/>
      <c r="N14" s="214"/>
      <c r="O14" s="214"/>
      <c r="P14" s="214"/>
      <c r="Q14" s="214"/>
      <c r="R14" s="214"/>
      <c r="S14" s="214"/>
      <c r="T14" s="214"/>
    </row>
    <row r="15" spans="1:20" s="190" customFormat="1" ht="18.75">
      <c r="A15" s="1200"/>
      <c r="B15" s="1200"/>
      <c r="C15" s="344"/>
      <c r="D15" s="344"/>
      <c r="F15" s="338"/>
      <c r="G15" s="149" t="s">
        <v>403</v>
      </c>
      <c r="H15" s="339"/>
      <c r="I15" s="340"/>
      <c r="J15" s="334"/>
      <c r="K15" s="214"/>
      <c r="L15" s="214"/>
      <c r="M15" s="214"/>
      <c r="N15" s="214"/>
      <c r="O15" s="214"/>
      <c r="P15" s="214"/>
      <c r="Q15" s="214"/>
      <c r="R15" s="214"/>
      <c r="S15" s="214"/>
      <c r="T15" s="214"/>
    </row>
    <row r="16" spans="1:20" s="190" customFormat="1" ht="18.75">
      <c r="A16" s="1200"/>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25"/>
      <c r="G18" s="418"/>
      <c r="H18" s="419"/>
      <c r="I18" s="226"/>
      <c r="J18" s="327"/>
      <c r="K18" s="327"/>
      <c r="L18" s="327"/>
      <c r="M18" s="327"/>
      <c r="N18" s="327"/>
      <c r="O18" s="327"/>
      <c r="P18" s="327"/>
      <c r="Q18" s="327"/>
      <c r="R18" s="327"/>
      <c r="S18" s="327"/>
      <c r="T18" s="327"/>
    </row>
    <row r="19" spans="1:20" s="326" customFormat="1" ht="15" customHeight="1">
      <c r="A19" s="327"/>
      <c r="B19" s="327"/>
      <c r="C19" s="327"/>
      <c r="D19" s="327"/>
      <c r="F19" s="325"/>
      <c r="G19" s="1195" t="s">
        <v>593</v>
      </c>
      <c r="H19" s="1195"/>
      <c r="I19" s="226"/>
      <c r="J19" s="327"/>
      <c r="K19" s="327"/>
      <c r="L19" s="327"/>
      <c r="M19" s="327"/>
      <c r="N19" s="327"/>
      <c r="O19" s="327"/>
      <c r="P19" s="327"/>
      <c r="Q19" s="327"/>
      <c r="R19" s="327"/>
      <c r="S19" s="327"/>
      <c r="T19" s="327"/>
    </row>
  </sheetData>
  <sheetProtection algorithmName="SHA-512" hashValue="e0Vfm1UR6mqbFXmWS2dczgBMsDwjl6AEad6602Lmpy/xriF/D236uuwWqUBAaDKGuQfmU2FyTZfUOG4VGC5J0g==" saltValue="aYbxBo2RO+c6rRtSY1wnLw=="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2" hidden="1" customWidth="1"/>
    <col min="7" max="8" width="7" style="508" hidden="1" customWidth="1"/>
    <col min="9" max="9" width="3.7109375" style="485" customWidth="1"/>
    <col min="10" max="11" width="3.7109375" style="484" customWidth="1"/>
    <col min="12" max="12" width="12.7109375" style="478" customWidth="1"/>
    <col min="13" max="13" width="47.42578125" style="478" customWidth="1"/>
    <col min="14" max="16" width="3.7109375" style="478" customWidth="1"/>
    <col min="17" max="17" width="23.7109375" style="478" customWidth="1"/>
    <col min="18" max="20" width="3.7109375" style="478" customWidth="1"/>
    <col min="21" max="21" width="23.7109375" style="478" customWidth="1"/>
    <col min="22" max="24" width="3.7109375" style="478" customWidth="1"/>
    <col min="25" max="27" width="23.7109375" style="478" customWidth="1"/>
    <col min="28" max="28" width="11.7109375" style="478" customWidth="1"/>
    <col min="29" max="29" width="3.7109375" style="478" customWidth="1"/>
    <col min="30" max="30" width="11.7109375" style="478" customWidth="1"/>
    <col min="31" max="31" width="8.5703125" style="478" hidden="1" customWidth="1"/>
    <col min="32" max="32" width="4.7109375" style="478" customWidth="1"/>
    <col min="33" max="33" width="115.7109375" style="478" customWidth="1"/>
    <col min="34" max="35" width="10.5703125" style="502"/>
    <col min="36" max="36" width="13.42578125" style="502" customWidth="1"/>
    <col min="37" max="37" width="10.5703125" style="502"/>
    <col min="38" max="246" width="10.5703125" style="478"/>
    <col min="247" max="254" width="0" style="478" hidden="1" customWidth="1"/>
    <col min="255" max="257" width="3.7109375" style="478" customWidth="1"/>
    <col min="258" max="258" width="12.7109375" style="478" customWidth="1"/>
    <col min="259" max="259" width="47.42578125" style="478" customWidth="1"/>
    <col min="260" max="260" width="5.5703125" style="478" customWidth="1"/>
    <col min="261" max="262" width="3.7109375" style="478" customWidth="1"/>
    <col min="263" max="263" width="22" style="478" customWidth="1"/>
    <col min="264" max="264" width="5.5703125" style="478" customWidth="1"/>
    <col min="265" max="266" width="3.7109375" style="478" customWidth="1"/>
    <col min="267" max="267" width="22" style="478" customWidth="1"/>
    <col min="268" max="268" width="5.5703125" style="478" customWidth="1"/>
    <col min="269" max="270" width="3.7109375" style="478" customWidth="1"/>
    <col min="271" max="271" width="22" style="478" customWidth="1"/>
    <col min="272" max="273" width="15.7109375" style="478"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1" width="10.5703125" style="478"/>
    <col min="282" max="282" width="13.42578125" style="478" customWidth="1"/>
    <col min="283" max="502" width="10.5703125" style="478"/>
    <col min="503" max="510" width="0" style="478" hidden="1" customWidth="1"/>
    <col min="511" max="513" width="3.7109375" style="478" customWidth="1"/>
    <col min="514" max="514" width="12.7109375" style="478" customWidth="1"/>
    <col min="515" max="515" width="47.42578125" style="478" customWidth="1"/>
    <col min="516" max="516" width="5.5703125" style="478" customWidth="1"/>
    <col min="517" max="518" width="3.7109375" style="478" customWidth="1"/>
    <col min="519" max="519" width="22" style="478" customWidth="1"/>
    <col min="520" max="520" width="5.5703125" style="478" customWidth="1"/>
    <col min="521" max="522" width="3.7109375" style="478" customWidth="1"/>
    <col min="523" max="523" width="22" style="478" customWidth="1"/>
    <col min="524" max="524" width="5.5703125" style="478" customWidth="1"/>
    <col min="525" max="526" width="3.7109375" style="478" customWidth="1"/>
    <col min="527" max="527" width="22" style="478" customWidth="1"/>
    <col min="528" max="529" width="15.7109375" style="478"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7" width="10.5703125" style="478"/>
    <col min="538" max="538" width="13.42578125" style="478" customWidth="1"/>
    <col min="539" max="758" width="10.5703125" style="478"/>
    <col min="759" max="766" width="0" style="478" hidden="1" customWidth="1"/>
    <col min="767" max="769" width="3.7109375" style="478" customWidth="1"/>
    <col min="770" max="770" width="12.7109375" style="478" customWidth="1"/>
    <col min="771" max="771" width="47.42578125" style="478" customWidth="1"/>
    <col min="772" max="772" width="5.5703125" style="478" customWidth="1"/>
    <col min="773" max="774" width="3.7109375" style="478" customWidth="1"/>
    <col min="775" max="775" width="22" style="478" customWidth="1"/>
    <col min="776" max="776" width="5.5703125" style="478" customWidth="1"/>
    <col min="777" max="778" width="3.7109375" style="478" customWidth="1"/>
    <col min="779" max="779" width="22" style="478" customWidth="1"/>
    <col min="780" max="780" width="5.5703125" style="478" customWidth="1"/>
    <col min="781" max="782" width="3.7109375" style="478" customWidth="1"/>
    <col min="783" max="783" width="22" style="478" customWidth="1"/>
    <col min="784" max="785" width="15.7109375" style="478"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3" width="10.5703125" style="478"/>
    <col min="794" max="794" width="13.42578125" style="478" customWidth="1"/>
    <col min="795"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5.5703125" style="478" customWidth="1"/>
    <col min="1029" max="1030" width="3.7109375" style="478" customWidth="1"/>
    <col min="1031" max="1031" width="22" style="478" customWidth="1"/>
    <col min="1032" max="1032" width="5.5703125" style="478" customWidth="1"/>
    <col min="1033" max="1034" width="3.7109375" style="478" customWidth="1"/>
    <col min="1035" max="1035" width="22" style="478" customWidth="1"/>
    <col min="1036" max="1036" width="5.5703125" style="478" customWidth="1"/>
    <col min="1037" max="1038" width="3.7109375" style="478" customWidth="1"/>
    <col min="1039" max="1039" width="22" style="478" customWidth="1"/>
    <col min="1040" max="1041" width="15.7109375" style="478"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49" width="10.5703125" style="478"/>
    <col min="1050" max="1050" width="13.42578125" style="478" customWidth="1"/>
    <col min="1051"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5.5703125" style="478" customWidth="1"/>
    <col min="1285" max="1286" width="3.7109375" style="478" customWidth="1"/>
    <col min="1287" max="1287" width="22" style="478" customWidth="1"/>
    <col min="1288" max="1288" width="5.5703125" style="478" customWidth="1"/>
    <col min="1289" max="1290" width="3.7109375" style="478" customWidth="1"/>
    <col min="1291" max="1291" width="22" style="478" customWidth="1"/>
    <col min="1292" max="1292" width="5.5703125" style="478" customWidth="1"/>
    <col min="1293" max="1294" width="3.7109375" style="478" customWidth="1"/>
    <col min="1295" max="1295" width="22" style="478" customWidth="1"/>
    <col min="1296" max="1297" width="15.7109375" style="478"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5" width="10.5703125" style="478"/>
    <col min="1306" max="1306" width="13.42578125" style="478" customWidth="1"/>
    <col min="1307"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5.5703125" style="478" customWidth="1"/>
    <col min="1541" max="1542" width="3.7109375" style="478" customWidth="1"/>
    <col min="1543" max="1543" width="22" style="478" customWidth="1"/>
    <col min="1544" max="1544" width="5.5703125" style="478" customWidth="1"/>
    <col min="1545" max="1546" width="3.7109375" style="478" customWidth="1"/>
    <col min="1547" max="1547" width="22" style="478" customWidth="1"/>
    <col min="1548" max="1548" width="5.5703125" style="478" customWidth="1"/>
    <col min="1549" max="1550" width="3.7109375" style="478" customWidth="1"/>
    <col min="1551" max="1551" width="22" style="478" customWidth="1"/>
    <col min="1552" max="1553" width="15.7109375" style="478"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1" width="10.5703125" style="478"/>
    <col min="1562" max="1562" width="13.42578125" style="478" customWidth="1"/>
    <col min="1563"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5.5703125" style="478" customWidth="1"/>
    <col min="1797" max="1798" width="3.7109375" style="478" customWidth="1"/>
    <col min="1799" max="1799" width="22" style="478" customWidth="1"/>
    <col min="1800" max="1800" width="5.5703125" style="478" customWidth="1"/>
    <col min="1801" max="1802" width="3.7109375" style="478" customWidth="1"/>
    <col min="1803" max="1803" width="22" style="478" customWidth="1"/>
    <col min="1804" max="1804" width="5.5703125" style="478" customWidth="1"/>
    <col min="1805" max="1806" width="3.7109375" style="478" customWidth="1"/>
    <col min="1807" max="1807" width="22" style="478" customWidth="1"/>
    <col min="1808" max="1809" width="15.7109375" style="478"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7" width="10.5703125" style="478"/>
    <col min="1818" max="1818" width="13.42578125" style="478" customWidth="1"/>
    <col min="1819"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5.5703125" style="478" customWidth="1"/>
    <col min="2053" max="2054" width="3.7109375" style="478" customWidth="1"/>
    <col min="2055" max="2055" width="22" style="478" customWidth="1"/>
    <col min="2056" max="2056" width="5.5703125" style="478" customWidth="1"/>
    <col min="2057" max="2058" width="3.7109375" style="478" customWidth="1"/>
    <col min="2059" max="2059" width="22" style="478" customWidth="1"/>
    <col min="2060" max="2060" width="5.5703125" style="478" customWidth="1"/>
    <col min="2061" max="2062" width="3.7109375" style="478" customWidth="1"/>
    <col min="2063" max="2063" width="22" style="478" customWidth="1"/>
    <col min="2064" max="2065" width="15.7109375" style="478"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3" width="10.5703125" style="478"/>
    <col min="2074" max="2074" width="13.42578125" style="478" customWidth="1"/>
    <col min="2075"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5.5703125" style="478" customWidth="1"/>
    <col min="2309" max="2310" width="3.7109375" style="478" customWidth="1"/>
    <col min="2311" max="2311" width="22" style="478" customWidth="1"/>
    <col min="2312" max="2312" width="5.5703125" style="478" customWidth="1"/>
    <col min="2313" max="2314" width="3.7109375" style="478" customWidth="1"/>
    <col min="2315" max="2315" width="22" style="478" customWidth="1"/>
    <col min="2316" max="2316" width="5.5703125" style="478" customWidth="1"/>
    <col min="2317" max="2318" width="3.7109375" style="478" customWidth="1"/>
    <col min="2319" max="2319" width="22" style="478" customWidth="1"/>
    <col min="2320" max="2321" width="15.7109375" style="478"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29" width="10.5703125" style="478"/>
    <col min="2330" max="2330" width="13.42578125" style="478" customWidth="1"/>
    <col min="2331"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5.5703125" style="478" customWidth="1"/>
    <col min="2565" max="2566" width="3.7109375" style="478" customWidth="1"/>
    <col min="2567" max="2567" width="22" style="478" customWidth="1"/>
    <col min="2568" max="2568" width="5.5703125" style="478" customWidth="1"/>
    <col min="2569" max="2570" width="3.7109375" style="478" customWidth="1"/>
    <col min="2571" max="2571" width="22" style="478" customWidth="1"/>
    <col min="2572" max="2572" width="5.5703125" style="478" customWidth="1"/>
    <col min="2573" max="2574" width="3.7109375" style="478" customWidth="1"/>
    <col min="2575" max="2575" width="22" style="478" customWidth="1"/>
    <col min="2576" max="2577" width="15.7109375" style="478"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5" width="10.5703125" style="478"/>
    <col min="2586" max="2586" width="13.42578125" style="478" customWidth="1"/>
    <col min="2587"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5.5703125" style="478" customWidth="1"/>
    <col min="2821" max="2822" width="3.7109375" style="478" customWidth="1"/>
    <col min="2823" max="2823" width="22" style="478" customWidth="1"/>
    <col min="2824" max="2824" width="5.5703125" style="478" customWidth="1"/>
    <col min="2825" max="2826" width="3.7109375" style="478" customWidth="1"/>
    <col min="2827" max="2827" width="22" style="478" customWidth="1"/>
    <col min="2828" max="2828" width="5.5703125" style="478" customWidth="1"/>
    <col min="2829" max="2830" width="3.7109375" style="478" customWidth="1"/>
    <col min="2831" max="2831" width="22" style="478" customWidth="1"/>
    <col min="2832" max="2833" width="15.7109375" style="478"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1" width="10.5703125" style="478"/>
    <col min="2842" max="2842" width="13.42578125" style="478" customWidth="1"/>
    <col min="2843"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5.5703125" style="478" customWidth="1"/>
    <col min="3077" max="3078" width="3.7109375" style="478" customWidth="1"/>
    <col min="3079" max="3079" width="22" style="478" customWidth="1"/>
    <col min="3080" max="3080" width="5.5703125" style="478" customWidth="1"/>
    <col min="3081" max="3082" width="3.7109375" style="478" customWidth="1"/>
    <col min="3083" max="3083" width="22" style="478" customWidth="1"/>
    <col min="3084" max="3084" width="5.5703125" style="478" customWidth="1"/>
    <col min="3085" max="3086" width="3.7109375" style="478" customWidth="1"/>
    <col min="3087" max="3087" width="22" style="478" customWidth="1"/>
    <col min="3088" max="3089" width="15.7109375" style="478"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7" width="10.5703125" style="478"/>
    <col min="3098" max="3098" width="13.42578125" style="478" customWidth="1"/>
    <col min="3099"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5.5703125" style="478" customWidth="1"/>
    <col min="3333" max="3334" width="3.7109375" style="478" customWidth="1"/>
    <col min="3335" max="3335" width="22" style="478" customWidth="1"/>
    <col min="3336" max="3336" width="5.5703125" style="478" customWidth="1"/>
    <col min="3337" max="3338" width="3.7109375" style="478" customWidth="1"/>
    <col min="3339" max="3339" width="22" style="478" customWidth="1"/>
    <col min="3340" max="3340" width="5.5703125" style="478" customWidth="1"/>
    <col min="3341" max="3342" width="3.7109375" style="478" customWidth="1"/>
    <col min="3343" max="3343" width="22" style="478" customWidth="1"/>
    <col min="3344" max="3345" width="15.7109375" style="478"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3" width="10.5703125" style="478"/>
    <col min="3354" max="3354" width="13.42578125" style="478" customWidth="1"/>
    <col min="3355"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5.5703125" style="478" customWidth="1"/>
    <col min="3589" max="3590" width="3.7109375" style="478" customWidth="1"/>
    <col min="3591" max="3591" width="22" style="478" customWidth="1"/>
    <col min="3592" max="3592" width="5.5703125" style="478" customWidth="1"/>
    <col min="3593" max="3594" width="3.7109375" style="478" customWidth="1"/>
    <col min="3595" max="3595" width="22" style="478" customWidth="1"/>
    <col min="3596" max="3596" width="5.5703125" style="478" customWidth="1"/>
    <col min="3597" max="3598" width="3.7109375" style="478" customWidth="1"/>
    <col min="3599" max="3599" width="22" style="478" customWidth="1"/>
    <col min="3600" max="3601" width="15.7109375" style="478"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09" width="10.5703125" style="478"/>
    <col min="3610" max="3610" width="13.42578125" style="478" customWidth="1"/>
    <col min="3611"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5.5703125" style="478" customWidth="1"/>
    <col min="3845" max="3846" width="3.7109375" style="478" customWidth="1"/>
    <col min="3847" max="3847" width="22" style="478" customWidth="1"/>
    <col min="3848" max="3848" width="5.5703125" style="478" customWidth="1"/>
    <col min="3849" max="3850" width="3.7109375" style="478" customWidth="1"/>
    <col min="3851" max="3851" width="22" style="478" customWidth="1"/>
    <col min="3852" max="3852" width="5.5703125" style="478" customWidth="1"/>
    <col min="3853" max="3854" width="3.7109375" style="478" customWidth="1"/>
    <col min="3855" max="3855" width="22" style="478" customWidth="1"/>
    <col min="3856" max="3857" width="15.7109375" style="478"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5" width="10.5703125" style="478"/>
    <col min="3866" max="3866" width="13.42578125" style="478" customWidth="1"/>
    <col min="3867"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5.5703125" style="478" customWidth="1"/>
    <col min="4101" max="4102" width="3.7109375" style="478" customWidth="1"/>
    <col min="4103" max="4103" width="22" style="478" customWidth="1"/>
    <col min="4104" max="4104" width="5.5703125" style="478" customWidth="1"/>
    <col min="4105" max="4106" width="3.7109375" style="478" customWidth="1"/>
    <col min="4107" max="4107" width="22" style="478" customWidth="1"/>
    <col min="4108" max="4108" width="5.5703125" style="478" customWidth="1"/>
    <col min="4109" max="4110" width="3.7109375" style="478" customWidth="1"/>
    <col min="4111" max="4111" width="22" style="478" customWidth="1"/>
    <col min="4112" max="4113" width="15.7109375" style="478"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1" width="10.5703125" style="478"/>
    <col min="4122" max="4122" width="13.42578125" style="478" customWidth="1"/>
    <col min="4123"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5.5703125" style="478" customWidth="1"/>
    <col min="4357" max="4358" width="3.7109375" style="478" customWidth="1"/>
    <col min="4359" max="4359" width="22" style="478" customWidth="1"/>
    <col min="4360" max="4360" width="5.5703125" style="478" customWidth="1"/>
    <col min="4361" max="4362" width="3.7109375" style="478" customWidth="1"/>
    <col min="4363" max="4363" width="22" style="478" customWidth="1"/>
    <col min="4364" max="4364" width="5.5703125" style="478" customWidth="1"/>
    <col min="4365" max="4366" width="3.7109375" style="478" customWidth="1"/>
    <col min="4367" max="4367" width="22" style="478" customWidth="1"/>
    <col min="4368" max="4369" width="15.7109375" style="478"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7" width="10.5703125" style="478"/>
    <col min="4378" max="4378" width="13.42578125" style="478" customWidth="1"/>
    <col min="4379"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5.5703125" style="478" customWidth="1"/>
    <col min="4613" max="4614" width="3.7109375" style="478" customWidth="1"/>
    <col min="4615" max="4615" width="22" style="478" customWidth="1"/>
    <col min="4616" max="4616" width="5.5703125" style="478" customWidth="1"/>
    <col min="4617" max="4618" width="3.7109375" style="478" customWidth="1"/>
    <col min="4619" max="4619" width="22" style="478" customWidth="1"/>
    <col min="4620" max="4620" width="5.5703125" style="478" customWidth="1"/>
    <col min="4621" max="4622" width="3.7109375" style="478" customWidth="1"/>
    <col min="4623" max="4623" width="22" style="478" customWidth="1"/>
    <col min="4624" max="4625" width="15.7109375" style="478"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3" width="10.5703125" style="478"/>
    <col min="4634" max="4634" width="13.42578125" style="478" customWidth="1"/>
    <col min="4635"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5.5703125" style="478" customWidth="1"/>
    <col min="4869" max="4870" width="3.7109375" style="478" customWidth="1"/>
    <col min="4871" max="4871" width="22" style="478" customWidth="1"/>
    <col min="4872" max="4872" width="5.5703125" style="478" customWidth="1"/>
    <col min="4873" max="4874" width="3.7109375" style="478" customWidth="1"/>
    <col min="4875" max="4875" width="22" style="478" customWidth="1"/>
    <col min="4876" max="4876" width="5.5703125" style="478" customWidth="1"/>
    <col min="4877" max="4878" width="3.7109375" style="478" customWidth="1"/>
    <col min="4879" max="4879" width="22" style="478" customWidth="1"/>
    <col min="4880" max="4881" width="15.7109375" style="478"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89" width="10.5703125" style="478"/>
    <col min="4890" max="4890" width="13.42578125" style="478" customWidth="1"/>
    <col min="4891"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5.5703125" style="478" customWidth="1"/>
    <col min="5125" max="5126" width="3.7109375" style="478" customWidth="1"/>
    <col min="5127" max="5127" width="22" style="478" customWidth="1"/>
    <col min="5128" max="5128" width="5.5703125" style="478" customWidth="1"/>
    <col min="5129" max="5130" width="3.7109375" style="478" customWidth="1"/>
    <col min="5131" max="5131" width="22" style="478" customWidth="1"/>
    <col min="5132" max="5132" width="5.5703125" style="478" customWidth="1"/>
    <col min="5133" max="5134" width="3.7109375" style="478" customWidth="1"/>
    <col min="5135" max="5135" width="22" style="478" customWidth="1"/>
    <col min="5136" max="5137" width="15.7109375" style="478"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5" width="10.5703125" style="478"/>
    <col min="5146" max="5146" width="13.42578125" style="478" customWidth="1"/>
    <col min="5147"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5.5703125" style="478" customWidth="1"/>
    <col min="5381" max="5382" width="3.7109375" style="478" customWidth="1"/>
    <col min="5383" max="5383" width="22" style="478" customWidth="1"/>
    <col min="5384" max="5384" width="5.5703125" style="478" customWidth="1"/>
    <col min="5385" max="5386" width="3.7109375" style="478" customWidth="1"/>
    <col min="5387" max="5387" width="22" style="478" customWidth="1"/>
    <col min="5388" max="5388" width="5.5703125" style="478" customWidth="1"/>
    <col min="5389" max="5390" width="3.7109375" style="478" customWidth="1"/>
    <col min="5391" max="5391" width="22" style="478" customWidth="1"/>
    <col min="5392" max="5393" width="15.7109375" style="478"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1" width="10.5703125" style="478"/>
    <col min="5402" max="5402" width="13.42578125" style="478" customWidth="1"/>
    <col min="5403"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5.5703125" style="478" customWidth="1"/>
    <col min="5637" max="5638" width="3.7109375" style="478" customWidth="1"/>
    <col min="5639" max="5639" width="22" style="478" customWidth="1"/>
    <col min="5640" max="5640" width="5.5703125" style="478" customWidth="1"/>
    <col min="5641" max="5642" width="3.7109375" style="478" customWidth="1"/>
    <col min="5643" max="5643" width="22" style="478" customWidth="1"/>
    <col min="5644" max="5644" width="5.5703125" style="478" customWidth="1"/>
    <col min="5645" max="5646" width="3.7109375" style="478" customWidth="1"/>
    <col min="5647" max="5647" width="22" style="478" customWidth="1"/>
    <col min="5648" max="5649" width="15.7109375" style="478"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7" width="10.5703125" style="478"/>
    <col min="5658" max="5658" width="13.42578125" style="478" customWidth="1"/>
    <col min="5659"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5.5703125" style="478" customWidth="1"/>
    <col min="5893" max="5894" width="3.7109375" style="478" customWidth="1"/>
    <col min="5895" max="5895" width="22" style="478" customWidth="1"/>
    <col min="5896" max="5896" width="5.5703125" style="478" customWidth="1"/>
    <col min="5897" max="5898" width="3.7109375" style="478" customWidth="1"/>
    <col min="5899" max="5899" width="22" style="478" customWidth="1"/>
    <col min="5900" max="5900" width="5.5703125" style="478" customWidth="1"/>
    <col min="5901" max="5902" width="3.7109375" style="478" customWidth="1"/>
    <col min="5903" max="5903" width="22" style="478" customWidth="1"/>
    <col min="5904" max="5905" width="15.7109375" style="478"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3" width="10.5703125" style="478"/>
    <col min="5914" max="5914" width="13.42578125" style="478" customWidth="1"/>
    <col min="5915"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5.5703125" style="478" customWidth="1"/>
    <col min="6149" max="6150" width="3.7109375" style="478" customWidth="1"/>
    <col min="6151" max="6151" width="22" style="478" customWidth="1"/>
    <col min="6152" max="6152" width="5.5703125" style="478" customWidth="1"/>
    <col min="6153" max="6154" width="3.7109375" style="478" customWidth="1"/>
    <col min="6155" max="6155" width="22" style="478" customWidth="1"/>
    <col min="6156" max="6156" width="5.5703125" style="478" customWidth="1"/>
    <col min="6157" max="6158" width="3.7109375" style="478" customWidth="1"/>
    <col min="6159" max="6159" width="22" style="478" customWidth="1"/>
    <col min="6160" max="6161" width="15.7109375" style="478"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69" width="10.5703125" style="478"/>
    <col min="6170" max="6170" width="13.42578125" style="478" customWidth="1"/>
    <col min="6171"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5.5703125" style="478" customWidth="1"/>
    <col min="6405" max="6406" width="3.7109375" style="478" customWidth="1"/>
    <col min="6407" max="6407" width="22" style="478" customWidth="1"/>
    <col min="6408" max="6408" width="5.5703125" style="478" customWidth="1"/>
    <col min="6409" max="6410" width="3.7109375" style="478" customWidth="1"/>
    <col min="6411" max="6411" width="22" style="478" customWidth="1"/>
    <col min="6412" max="6412" width="5.5703125" style="478" customWidth="1"/>
    <col min="6413" max="6414" width="3.7109375" style="478" customWidth="1"/>
    <col min="6415" max="6415" width="22" style="478" customWidth="1"/>
    <col min="6416" max="6417" width="15.7109375" style="478"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5" width="10.5703125" style="478"/>
    <col min="6426" max="6426" width="13.42578125" style="478" customWidth="1"/>
    <col min="6427"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5.5703125" style="478" customWidth="1"/>
    <col min="6661" max="6662" width="3.7109375" style="478" customWidth="1"/>
    <col min="6663" max="6663" width="22" style="478" customWidth="1"/>
    <col min="6664" max="6664" width="5.5703125" style="478" customWidth="1"/>
    <col min="6665" max="6666" width="3.7109375" style="478" customWidth="1"/>
    <col min="6667" max="6667" width="22" style="478" customWidth="1"/>
    <col min="6668" max="6668" width="5.5703125" style="478" customWidth="1"/>
    <col min="6669" max="6670" width="3.7109375" style="478" customWidth="1"/>
    <col min="6671" max="6671" width="22" style="478" customWidth="1"/>
    <col min="6672" max="6673" width="15.7109375" style="478"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1" width="10.5703125" style="478"/>
    <col min="6682" max="6682" width="13.42578125" style="478" customWidth="1"/>
    <col min="6683"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5.5703125" style="478" customWidth="1"/>
    <col min="6917" max="6918" width="3.7109375" style="478" customWidth="1"/>
    <col min="6919" max="6919" width="22" style="478" customWidth="1"/>
    <col min="6920" max="6920" width="5.5703125" style="478" customWidth="1"/>
    <col min="6921" max="6922" width="3.7109375" style="478" customWidth="1"/>
    <col min="6923" max="6923" width="22" style="478" customWidth="1"/>
    <col min="6924" max="6924" width="5.5703125" style="478" customWidth="1"/>
    <col min="6925" max="6926" width="3.7109375" style="478" customWidth="1"/>
    <col min="6927" max="6927" width="22" style="478" customWidth="1"/>
    <col min="6928" max="6929" width="15.7109375" style="478"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7" width="10.5703125" style="478"/>
    <col min="6938" max="6938" width="13.42578125" style="478" customWidth="1"/>
    <col min="6939"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5.5703125" style="478" customWidth="1"/>
    <col min="7173" max="7174" width="3.7109375" style="478" customWidth="1"/>
    <col min="7175" max="7175" width="22" style="478" customWidth="1"/>
    <col min="7176" max="7176" width="5.5703125" style="478" customWidth="1"/>
    <col min="7177" max="7178" width="3.7109375" style="478" customWidth="1"/>
    <col min="7179" max="7179" width="22" style="478" customWidth="1"/>
    <col min="7180" max="7180" width="5.5703125" style="478" customWidth="1"/>
    <col min="7181" max="7182" width="3.7109375" style="478" customWidth="1"/>
    <col min="7183" max="7183" width="22" style="478" customWidth="1"/>
    <col min="7184" max="7185" width="15.7109375" style="478"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3" width="10.5703125" style="478"/>
    <col min="7194" max="7194" width="13.42578125" style="478" customWidth="1"/>
    <col min="7195"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5.5703125" style="478" customWidth="1"/>
    <col min="7429" max="7430" width="3.7109375" style="478" customWidth="1"/>
    <col min="7431" max="7431" width="22" style="478" customWidth="1"/>
    <col min="7432" max="7432" width="5.5703125" style="478" customWidth="1"/>
    <col min="7433" max="7434" width="3.7109375" style="478" customWidth="1"/>
    <col min="7435" max="7435" width="22" style="478" customWidth="1"/>
    <col min="7436" max="7436" width="5.5703125" style="478" customWidth="1"/>
    <col min="7437" max="7438" width="3.7109375" style="478" customWidth="1"/>
    <col min="7439" max="7439" width="22" style="478" customWidth="1"/>
    <col min="7440" max="7441" width="15.7109375" style="478"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49" width="10.5703125" style="478"/>
    <col min="7450" max="7450" width="13.42578125" style="478" customWidth="1"/>
    <col min="7451"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5.5703125" style="478" customWidth="1"/>
    <col min="7685" max="7686" width="3.7109375" style="478" customWidth="1"/>
    <col min="7687" max="7687" width="22" style="478" customWidth="1"/>
    <col min="7688" max="7688" width="5.5703125" style="478" customWidth="1"/>
    <col min="7689" max="7690" width="3.7109375" style="478" customWidth="1"/>
    <col min="7691" max="7691" width="22" style="478" customWidth="1"/>
    <col min="7692" max="7692" width="5.5703125" style="478" customWidth="1"/>
    <col min="7693" max="7694" width="3.7109375" style="478" customWidth="1"/>
    <col min="7695" max="7695" width="22" style="478" customWidth="1"/>
    <col min="7696" max="7697" width="15.7109375" style="478"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5" width="10.5703125" style="478"/>
    <col min="7706" max="7706" width="13.42578125" style="478" customWidth="1"/>
    <col min="7707"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5.5703125" style="478" customWidth="1"/>
    <col min="7941" max="7942" width="3.7109375" style="478" customWidth="1"/>
    <col min="7943" max="7943" width="22" style="478" customWidth="1"/>
    <col min="7944" max="7944" width="5.5703125" style="478" customWidth="1"/>
    <col min="7945" max="7946" width="3.7109375" style="478" customWidth="1"/>
    <col min="7947" max="7947" width="22" style="478" customWidth="1"/>
    <col min="7948" max="7948" width="5.5703125" style="478" customWidth="1"/>
    <col min="7949" max="7950" width="3.7109375" style="478" customWidth="1"/>
    <col min="7951" max="7951" width="22" style="478" customWidth="1"/>
    <col min="7952" max="7953" width="15.7109375" style="478"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1" width="10.5703125" style="478"/>
    <col min="7962" max="7962" width="13.42578125" style="478" customWidth="1"/>
    <col min="7963"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5.5703125" style="478" customWidth="1"/>
    <col min="8197" max="8198" width="3.7109375" style="478" customWidth="1"/>
    <col min="8199" max="8199" width="22" style="478" customWidth="1"/>
    <col min="8200" max="8200" width="5.5703125" style="478" customWidth="1"/>
    <col min="8201" max="8202" width="3.7109375" style="478" customWidth="1"/>
    <col min="8203" max="8203" width="22" style="478" customWidth="1"/>
    <col min="8204" max="8204" width="5.5703125" style="478" customWidth="1"/>
    <col min="8205" max="8206" width="3.7109375" style="478" customWidth="1"/>
    <col min="8207" max="8207" width="22" style="478" customWidth="1"/>
    <col min="8208" max="8209" width="15.7109375" style="478"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7" width="10.5703125" style="478"/>
    <col min="8218" max="8218" width="13.42578125" style="478" customWidth="1"/>
    <col min="8219"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5.5703125" style="478" customWidth="1"/>
    <col min="8453" max="8454" width="3.7109375" style="478" customWidth="1"/>
    <col min="8455" max="8455" width="22" style="478" customWidth="1"/>
    <col min="8456" max="8456" width="5.5703125" style="478" customWidth="1"/>
    <col min="8457" max="8458" width="3.7109375" style="478" customWidth="1"/>
    <col min="8459" max="8459" width="22" style="478" customWidth="1"/>
    <col min="8460" max="8460" width="5.5703125" style="478" customWidth="1"/>
    <col min="8461" max="8462" width="3.7109375" style="478" customWidth="1"/>
    <col min="8463" max="8463" width="22" style="478" customWidth="1"/>
    <col min="8464" max="8465" width="15.7109375" style="478"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3" width="10.5703125" style="478"/>
    <col min="8474" max="8474" width="13.42578125" style="478" customWidth="1"/>
    <col min="8475"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5.5703125" style="478" customWidth="1"/>
    <col min="8709" max="8710" width="3.7109375" style="478" customWidth="1"/>
    <col min="8711" max="8711" width="22" style="478" customWidth="1"/>
    <col min="8712" max="8712" width="5.5703125" style="478" customWidth="1"/>
    <col min="8713" max="8714" width="3.7109375" style="478" customWidth="1"/>
    <col min="8715" max="8715" width="22" style="478" customWidth="1"/>
    <col min="8716" max="8716" width="5.5703125" style="478" customWidth="1"/>
    <col min="8717" max="8718" width="3.7109375" style="478" customWidth="1"/>
    <col min="8719" max="8719" width="22" style="478" customWidth="1"/>
    <col min="8720" max="8721" width="15.7109375" style="478"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29" width="10.5703125" style="478"/>
    <col min="8730" max="8730" width="13.42578125" style="478" customWidth="1"/>
    <col min="8731"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5.5703125" style="478" customWidth="1"/>
    <col min="8965" max="8966" width="3.7109375" style="478" customWidth="1"/>
    <col min="8967" max="8967" width="22" style="478" customWidth="1"/>
    <col min="8968" max="8968" width="5.5703125" style="478" customWidth="1"/>
    <col min="8969" max="8970" width="3.7109375" style="478" customWidth="1"/>
    <col min="8971" max="8971" width="22" style="478" customWidth="1"/>
    <col min="8972" max="8972" width="5.5703125" style="478" customWidth="1"/>
    <col min="8973" max="8974" width="3.7109375" style="478" customWidth="1"/>
    <col min="8975" max="8975" width="22" style="478" customWidth="1"/>
    <col min="8976" max="8977" width="15.7109375" style="478"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5" width="10.5703125" style="478"/>
    <col min="8986" max="8986" width="13.42578125" style="478" customWidth="1"/>
    <col min="8987"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5.5703125" style="478" customWidth="1"/>
    <col min="9221" max="9222" width="3.7109375" style="478" customWidth="1"/>
    <col min="9223" max="9223" width="22" style="478" customWidth="1"/>
    <col min="9224" max="9224" width="5.5703125" style="478" customWidth="1"/>
    <col min="9225" max="9226" width="3.7109375" style="478" customWidth="1"/>
    <col min="9227" max="9227" width="22" style="478" customWidth="1"/>
    <col min="9228" max="9228" width="5.5703125" style="478" customWidth="1"/>
    <col min="9229" max="9230" width="3.7109375" style="478" customWidth="1"/>
    <col min="9231" max="9231" width="22" style="478" customWidth="1"/>
    <col min="9232" max="9233" width="15.7109375" style="478"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1" width="10.5703125" style="478"/>
    <col min="9242" max="9242" width="13.42578125" style="478" customWidth="1"/>
    <col min="9243"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5.5703125" style="478" customWidth="1"/>
    <col min="9477" max="9478" width="3.7109375" style="478" customWidth="1"/>
    <col min="9479" max="9479" width="22" style="478" customWidth="1"/>
    <col min="9480" max="9480" width="5.5703125" style="478" customWidth="1"/>
    <col min="9481" max="9482" width="3.7109375" style="478" customWidth="1"/>
    <col min="9483" max="9483" width="22" style="478" customWidth="1"/>
    <col min="9484" max="9484" width="5.5703125" style="478" customWidth="1"/>
    <col min="9485" max="9486" width="3.7109375" style="478" customWidth="1"/>
    <col min="9487" max="9487" width="22" style="478" customWidth="1"/>
    <col min="9488" max="9489" width="15.7109375" style="478"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7" width="10.5703125" style="478"/>
    <col min="9498" max="9498" width="13.42578125" style="478" customWidth="1"/>
    <col min="9499"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5.5703125" style="478" customWidth="1"/>
    <col min="9733" max="9734" width="3.7109375" style="478" customWidth="1"/>
    <col min="9735" max="9735" width="22" style="478" customWidth="1"/>
    <col min="9736" max="9736" width="5.5703125" style="478" customWidth="1"/>
    <col min="9737" max="9738" width="3.7109375" style="478" customWidth="1"/>
    <col min="9739" max="9739" width="22" style="478" customWidth="1"/>
    <col min="9740" max="9740" width="5.5703125" style="478" customWidth="1"/>
    <col min="9741" max="9742" width="3.7109375" style="478" customWidth="1"/>
    <col min="9743" max="9743" width="22" style="478" customWidth="1"/>
    <col min="9744" max="9745" width="15.7109375" style="478"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3" width="10.5703125" style="478"/>
    <col min="9754" max="9754" width="13.42578125" style="478" customWidth="1"/>
    <col min="9755"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5.5703125" style="478" customWidth="1"/>
    <col min="9989" max="9990" width="3.7109375" style="478" customWidth="1"/>
    <col min="9991" max="9991" width="22" style="478" customWidth="1"/>
    <col min="9992" max="9992" width="5.5703125" style="478" customWidth="1"/>
    <col min="9993" max="9994" width="3.7109375" style="478" customWidth="1"/>
    <col min="9995" max="9995" width="22" style="478" customWidth="1"/>
    <col min="9996" max="9996" width="5.5703125" style="478" customWidth="1"/>
    <col min="9997" max="9998" width="3.7109375" style="478" customWidth="1"/>
    <col min="9999" max="9999" width="22" style="478" customWidth="1"/>
    <col min="10000" max="10001" width="15.7109375" style="478"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09" width="10.5703125" style="478"/>
    <col min="10010" max="10010" width="13.42578125" style="478" customWidth="1"/>
    <col min="10011"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5.5703125" style="478" customWidth="1"/>
    <col min="10245" max="10246" width="3.7109375" style="478" customWidth="1"/>
    <col min="10247" max="10247" width="22" style="478" customWidth="1"/>
    <col min="10248" max="10248" width="5.5703125" style="478" customWidth="1"/>
    <col min="10249" max="10250" width="3.7109375" style="478" customWidth="1"/>
    <col min="10251" max="10251" width="22" style="478" customWidth="1"/>
    <col min="10252" max="10252" width="5.5703125" style="478" customWidth="1"/>
    <col min="10253" max="10254" width="3.7109375" style="478" customWidth="1"/>
    <col min="10255" max="10255" width="22" style="478" customWidth="1"/>
    <col min="10256" max="10257" width="15.7109375" style="478"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5" width="10.5703125" style="478"/>
    <col min="10266" max="10266" width="13.42578125" style="478" customWidth="1"/>
    <col min="10267"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5.5703125" style="478" customWidth="1"/>
    <col min="10501" max="10502" width="3.7109375" style="478" customWidth="1"/>
    <col min="10503" max="10503" width="22" style="478" customWidth="1"/>
    <col min="10504" max="10504" width="5.5703125" style="478" customWidth="1"/>
    <col min="10505" max="10506" width="3.7109375" style="478" customWidth="1"/>
    <col min="10507" max="10507" width="22" style="478" customWidth="1"/>
    <col min="10508" max="10508" width="5.5703125" style="478" customWidth="1"/>
    <col min="10509" max="10510" width="3.7109375" style="478" customWidth="1"/>
    <col min="10511" max="10511" width="22" style="478" customWidth="1"/>
    <col min="10512" max="10513" width="15.7109375" style="478"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1" width="10.5703125" style="478"/>
    <col min="10522" max="10522" width="13.42578125" style="478" customWidth="1"/>
    <col min="10523"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5.5703125" style="478" customWidth="1"/>
    <col min="10757" max="10758" width="3.7109375" style="478" customWidth="1"/>
    <col min="10759" max="10759" width="22" style="478" customWidth="1"/>
    <col min="10760" max="10760" width="5.5703125" style="478" customWidth="1"/>
    <col min="10761" max="10762" width="3.7109375" style="478" customWidth="1"/>
    <col min="10763" max="10763" width="22" style="478" customWidth="1"/>
    <col min="10764" max="10764" width="5.5703125" style="478" customWidth="1"/>
    <col min="10765" max="10766" width="3.7109375" style="478" customWidth="1"/>
    <col min="10767" max="10767" width="22" style="478" customWidth="1"/>
    <col min="10768" max="10769" width="15.7109375" style="478"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7" width="10.5703125" style="478"/>
    <col min="10778" max="10778" width="13.42578125" style="478" customWidth="1"/>
    <col min="10779"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5.5703125" style="478" customWidth="1"/>
    <col min="11013" max="11014" width="3.7109375" style="478" customWidth="1"/>
    <col min="11015" max="11015" width="22" style="478" customWidth="1"/>
    <col min="11016" max="11016" width="5.5703125" style="478" customWidth="1"/>
    <col min="11017" max="11018" width="3.7109375" style="478" customWidth="1"/>
    <col min="11019" max="11019" width="22" style="478" customWidth="1"/>
    <col min="11020" max="11020" width="5.5703125" style="478" customWidth="1"/>
    <col min="11021" max="11022" width="3.7109375" style="478" customWidth="1"/>
    <col min="11023" max="11023" width="22" style="478" customWidth="1"/>
    <col min="11024" max="11025" width="15.7109375" style="478"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3" width="10.5703125" style="478"/>
    <col min="11034" max="11034" width="13.42578125" style="478" customWidth="1"/>
    <col min="11035"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5.5703125" style="478" customWidth="1"/>
    <col min="11269" max="11270" width="3.7109375" style="478" customWidth="1"/>
    <col min="11271" max="11271" width="22" style="478" customWidth="1"/>
    <col min="11272" max="11272" width="5.5703125" style="478" customWidth="1"/>
    <col min="11273" max="11274" width="3.7109375" style="478" customWidth="1"/>
    <col min="11275" max="11275" width="22" style="478" customWidth="1"/>
    <col min="11276" max="11276" width="5.5703125" style="478" customWidth="1"/>
    <col min="11277" max="11278" width="3.7109375" style="478" customWidth="1"/>
    <col min="11279" max="11279" width="22" style="478" customWidth="1"/>
    <col min="11280" max="11281" width="15.7109375" style="478"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89" width="10.5703125" style="478"/>
    <col min="11290" max="11290" width="13.42578125" style="478" customWidth="1"/>
    <col min="11291"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5.5703125" style="478" customWidth="1"/>
    <col min="11525" max="11526" width="3.7109375" style="478" customWidth="1"/>
    <col min="11527" max="11527" width="22" style="478" customWidth="1"/>
    <col min="11528" max="11528" width="5.5703125" style="478" customWidth="1"/>
    <col min="11529" max="11530" width="3.7109375" style="478" customWidth="1"/>
    <col min="11531" max="11531" width="22" style="478" customWidth="1"/>
    <col min="11532" max="11532" width="5.5703125" style="478" customWidth="1"/>
    <col min="11533" max="11534" width="3.7109375" style="478" customWidth="1"/>
    <col min="11535" max="11535" width="22" style="478" customWidth="1"/>
    <col min="11536" max="11537" width="15.7109375" style="478"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5" width="10.5703125" style="478"/>
    <col min="11546" max="11546" width="13.42578125" style="478" customWidth="1"/>
    <col min="11547"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5.5703125" style="478" customWidth="1"/>
    <col min="11781" max="11782" width="3.7109375" style="478" customWidth="1"/>
    <col min="11783" max="11783" width="22" style="478" customWidth="1"/>
    <col min="11784" max="11784" width="5.5703125" style="478" customWidth="1"/>
    <col min="11785" max="11786" width="3.7109375" style="478" customWidth="1"/>
    <col min="11787" max="11787" width="22" style="478" customWidth="1"/>
    <col min="11788" max="11788" width="5.5703125" style="478" customWidth="1"/>
    <col min="11789" max="11790" width="3.7109375" style="478" customWidth="1"/>
    <col min="11791" max="11791" width="22" style="478" customWidth="1"/>
    <col min="11792" max="11793" width="15.7109375" style="478"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1" width="10.5703125" style="478"/>
    <col min="11802" max="11802" width="13.42578125" style="478" customWidth="1"/>
    <col min="11803"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5.5703125" style="478" customWidth="1"/>
    <col min="12037" max="12038" width="3.7109375" style="478" customWidth="1"/>
    <col min="12039" max="12039" width="22" style="478" customWidth="1"/>
    <col min="12040" max="12040" width="5.5703125" style="478" customWidth="1"/>
    <col min="12041" max="12042" width="3.7109375" style="478" customWidth="1"/>
    <col min="12043" max="12043" width="22" style="478" customWidth="1"/>
    <col min="12044" max="12044" width="5.5703125" style="478" customWidth="1"/>
    <col min="12045" max="12046" width="3.7109375" style="478" customWidth="1"/>
    <col min="12047" max="12047" width="22" style="478" customWidth="1"/>
    <col min="12048" max="12049" width="15.7109375" style="478"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7" width="10.5703125" style="478"/>
    <col min="12058" max="12058" width="13.42578125" style="478" customWidth="1"/>
    <col min="12059"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5.5703125" style="478" customWidth="1"/>
    <col min="12293" max="12294" width="3.7109375" style="478" customWidth="1"/>
    <col min="12295" max="12295" width="22" style="478" customWidth="1"/>
    <col min="12296" max="12296" width="5.5703125" style="478" customWidth="1"/>
    <col min="12297" max="12298" width="3.7109375" style="478" customWidth="1"/>
    <col min="12299" max="12299" width="22" style="478" customWidth="1"/>
    <col min="12300" max="12300" width="5.5703125" style="478" customWidth="1"/>
    <col min="12301" max="12302" width="3.7109375" style="478" customWidth="1"/>
    <col min="12303" max="12303" width="22" style="478" customWidth="1"/>
    <col min="12304" max="12305" width="15.7109375" style="478"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3" width="10.5703125" style="478"/>
    <col min="12314" max="12314" width="13.42578125" style="478" customWidth="1"/>
    <col min="12315"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5.5703125" style="478" customWidth="1"/>
    <col min="12549" max="12550" width="3.7109375" style="478" customWidth="1"/>
    <col min="12551" max="12551" width="22" style="478" customWidth="1"/>
    <col min="12552" max="12552" width="5.5703125" style="478" customWidth="1"/>
    <col min="12553" max="12554" width="3.7109375" style="478" customWidth="1"/>
    <col min="12555" max="12555" width="22" style="478" customWidth="1"/>
    <col min="12556" max="12556" width="5.5703125" style="478" customWidth="1"/>
    <col min="12557" max="12558" width="3.7109375" style="478" customWidth="1"/>
    <col min="12559" max="12559" width="22" style="478" customWidth="1"/>
    <col min="12560" max="12561" width="15.7109375" style="478"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69" width="10.5703125" style="478"/>
    <col min="12570" max="12570" width="13.42578125" style="478" customWidth="1"/>
    <col min="12571"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5.5703125" style="478" customWidth="1"/>
    <col min="12805" max="12806" width="3.7109375" style="478" customWidth="1"/>
    <col min="12807" max="12807" width="22" style="478" customWidth="1"/>
    <col min="12808" max="12808" width="5.5703125" style="478" customWidth="1"/>
    <col min="12809" max="12810" width="3.7109375" style="478" customWidth="1"/>
    <col min="12811" max="12811" width="22" style="478" customWidth="1"/>
    <col min="12812" max="12812" width="5.5703125" style="478" customWidth="1"/>
    <col min="12813" max="12814" width="3.7109375" style="478" customWidth="1"/>
    <col min="12815" max="12815" width="22" style="478" customWidth="1"/>
    <col min="12816" max="12817" width="15.7109375" style="478"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5" width="10.5703125" style="478"/>
    <col min="12826" max="12826" width="13.42578125" style="478" customWidth="1"/>
    <col min="12827"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5.5703125" style="478" customWidth="1"/>
    <col min="13061" max="13062" width="3.7109375" style="478" customWidth="1"/>
    <col min="13063" max="13063" width="22" style="478" customWidth="1"/>
    <col min="13064" max="13064" width="5.5703125" style="478" customWidth="1"/>
    <col min="13065" max="13066" width="3.7109375" style="478" customWidth="1"/>
    <col min="13067" max="13067" width="22" style="478" customWidth="1"/>
    <col min="13068" max="13068" width="5.5703125" style="478" customWidth="1"/>
    <col min="13069" max="13070" width="3.7109375" style="478" customWidth="1"/>
    <col min="13071" max="13071" width="22" style="478" customWidth="1"/>
    <col min="13072" max="13073" width="15.7109375" style="478"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1" width="10.5703125" style="478"/>
    <col min="13082" max="13082" width="13.42578125" style="478" customWidth="1"/>
    <col min="13083"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5.5703125" style="478" customWidth="1"/>
    <col min="13317" max="13318" width="3.7109375" style="478" customWidth="1"/>
    <col min="13319" max="13319" width="22" style="478" customWidth="1"/>
    <col min="13320" max="13320" width="5.5703125" style="478" customWidth="1"/>
    <col min="13321" max="13322" width="3.7109375" style="478" customWidth="1"/>
    <col min="13323" max="13323" width="22" style="478" customWidth="1"/>
    <col min="13324" max="13324" width="5.5703125" style="478" customWidth="1"/>
    <col min="13325" max="13326" width="3.7109375" style="478" customWidth="1"/>
    <col min="13327" max="13327" width="22" style="478" customWidth="1"/>
    <col min="13328" max="13329" width="15.7109375" style="478"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7" width="10.5703125" style="478"/>
    <col min="13338" max="13338" width="13.42578125" style="478" customWidth="1"/>
    <col min="13339"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5.5703125" style="478" customWidth="1"/>
    <col min="13573" max="13574" width="3.7109375" style="478" customWidth="1"/>
    <col min="13575" max="13575" width="22" style="478" customWidth="1"/>
    <col min="13576" max="13576" width="5.5703125" style="478" customWidth="1"/>
    <col min="13577" max="13578" width="3.7109375" style="478" customWidth="1"/>
    <col min="13579" max="13579" width="22" style="478" customWidth="1"/>
    <col min="13580" max="13580" width="5.5703125" style="478" customWidth="1"/>
    <col min="13581" max="13582" width="3.7109375" style="478" customWidth="1"/>
    <col min="13583" max="13583" width="22" style="478" customWidth="1"/>
    <col min="13584" max="13585" width="15.7109375" style="478"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3" width="10.5703125" style="478"/>
    <col min="13594" max="13594" width="13.42578125" style="478" customWidth="1"/>
    <col min="13595"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5.5703125" style="478" customWidth="1"/>
    <col min="13829" max="13830" width="3.7109375" style="478" customWidth="1"/>
    <col min="13831" max="13831" width="22" style="478" customWidth="1"/>
    <col min="13832" max="13832" width="5.5703125" style="478" customWidth="1"/>
    <col min="13833" max="13834" width="3.7109375" style="478" customWidth="1"/>
    <col min="13835" max="13835" width="22" style="478" customWidth="1"/>
    <col min="13836" max="13836" width="5.5703125" style="478" customWidth="1"/>
    <col min="13837" max="13838" width="3.7109375" style="478" customWidth="1"/>
    <col min="13839" max="13839" width="22" style="478" customWidth="1"/>
    <col min="13840" max="13841" width="15.7109375" style="478"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49" width="10.5703125" style="478"/>
    <col min="13850" max="13850" width="13.42578125" style="478" customWidth="1"/>
    <col min="13851"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5.5703125" style="478" customWidth="1"/>
    <col min="14085" max="14086" width="3.7109375" style="478" customWidth="1"/>
    <col min="14087" max="14087" width="22" style="478" customWidth="1"/>
    <col min="14088" max="14088" width="5.5703125" style="478" customWidth="1"/>
    <col min="14089" max="14090" width="3.7109375" style="478" customWidth="1"/>
    <col min="14091" max="14091" width="22" style="478" customWidth="1"/>
    <col min="14092" max="14092" width="5.5703125" style="478" customWidth="1"/>
    <col min="14093" max="14094" width="3.7109375" style="478" customWidth="1"/>
    <col min="14095" max="14095" width="22" style="478" customWidth="1"/>
    <col min="14096" max="14097" width="15.7109375" style="478"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5" width="10.5703125" style="478"/>
    <col min="14106" max="14106" width="13.42578125" style="478" customWidth="1"/>
    <col min="14107"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5.5703125" style="478" customWidth="1"/>
    <col min="14341" max="14342" width="3.7109375" style="478" customWidth="1"/>
    <col min="14343" max="14343" width="22" style="478" customWidth="1"/>
    <col min="14344" max="14344" width="5.5703125" style="478" customWidth="1"/>
    <col min="14345" max="14346" width="3.7109375" style="478" customWidth="1"/>
    <col min="14347" max="14347" width="22" style="478" customWidth="1"/>
    <col min="14348" max="14348" width="5.5703125" style="478" customWidth="1"/>
    <col min="14349" max="14350" width="3.7109375" style="478" customWidth="1"/>
    <col min="14351" max="14351" width="22" style="478" customWidth="1"/>
    <col min="14352" max="14353" width="15.7109375" style="478"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1" width="10.5703125" style="478"/>
    <col min="14362" max="14362" width="13.42578125" style="478" customWidth="1"/>
    <col min="14363"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5.5703125" style="478" customWidth="1"/>
    <col min="14597" max="14598" width="3.7109375" style="478" customWidth="1"/>
    <col min="14599" max="14599" width="22" style="478" customWidth="1"/>
    <col min="14600" max="14600" width="5.5703125" style="478" customWidth="1"/>
    <col min="14601" max="14602" width="3.7109375" style="478" customWidth="1"/>
    <col min="14603" max="14603" width="22" style="478" customWidth="1"/>
    <col min="14604" max="14604" width="5.5703125" style="478" customWidth="1"/>
    <col min="14605" max="14606" width="3.7109375" style="478" customWidth="1"/>
    <col min="14607" max="14607" width="22" style="478" customWidth="1"/>
    <col min="14608" max="14609" width="15.7109375" style="478"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7" width="10.5703125" style="478"/>
    <col min="14618" max="14618" width="13.42578125" style="478" customWidth="1"/>
    <col min="14619"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5.5703125" style="478" customWidth="1"/>
    <col min="14853" max="14854" width="3.7109375" style="478" customWidth="1"/>
    <col min="14855" max="14855" width="22" style="478" customWidth="1"/>
    <col min="14856" max="14856" width="5.5703125" style="478" customWidth="1"/>
    <col min="14857" max="14858" width="3.7109375" style="478" customWidth="1"/>
    <col min="14859" max="14859" width="22" style="478" customWidth="1"/>
    <col min="14860" max="14860" width="5.5703125" style="478" customWidth="1"/>
    <col min="14861" max="14862" width="3.7109375" style="478" customWidth="1"/>
    <col min="14863" max="14863" width="22" style="478" customWidth="1"/>
    <col min="14864" max="14865" width="15.7109375" style="478"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3" width="10.5703125" style="478"/>
    <col min="14874" max="14874" width="13.42578125" style="478" customWidth="1"/>
    <col min="14875"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5.5703125" style="478" customWidth="1"/>
    <col min="15109" max="15110" width="3.7109375" style="478" customWidth="1"/>
    <col min="15111" max="15111" width="22" style="478" customWidth="1"/>
    <col min="15112" max="15112" width="5.5703125" style="478" customWidth="1"/>
    <col min="15113" max="15114" width="3.7109375" style="478" customWidth="1"/>
    <col min="15115" max="15115" width="22" style="478" customWidth="1"/>
    <col min="15116" max="15116" width="5.5703125" style="478" customWidth="1"/>
    <col min="15117" max="15118" width="3.7109375" style="478" customWidth="1"/>
    <col min="15119" max="15119" width="22" style="478" customWidth="1"/>
    <col min="15120" max="15121" width="15.7109375" style="478"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29" width="10.5703125" style="478"/>
    <col min="15130" max="15130" width="13.42578125" style="478" customWidth="1"/>
    <col min="15131"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5.5703125" style="478" customWidth="1"/>
    <col min="15365" max="15366" width="3.7109375" style="478" customWidth="1"/>
    <col min="15367" max="15367" width="22" style="478" customWidth="1"/>
    <col min="15368" max="15368" width="5.5703125" style="478" customWidth="1"/>
    <col min="15369" max="15370" width="3.7109375" style="478" customWidth="1"/>
    <col min="15371" max="15371" width="22" style="478" customWidth="1"/>
    <col min="15372" max="15372" width="5.5703125" style="478" customWidth="1"/>
    <col min="15373" max="15374" width="3.7109375" style="478" customWidth="1"/>
    <col min="15375" max="15375" width="22" style="478" customWidth="1"/>
    <col min="15376" max="15377" width="15.7109375" style="478"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5" width="10.5703125" style="478"/>
    <col min="15386" max="15386" width="13.42578125" style="478" customWidth="1"/>
    <col min="15387"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5.5703125" style="478" customWidth="1"/>
    <col min="15621" max="15622" width="3.7109375" style="478" customWidth="1"/>
    <col min="15623" max="15623" width="22" style="478" customWidth="1"/>
    <col min="15624" max="15624" width="5.5703125" style="478" customWidth="1"/>
    <col min="15625" max="15626" width="3.7109375" style="478" customWidth="1"/>
    <col min="15627" max="15627" width="22" style="478" customWidth="1"/>
    <col min="15628" max="15628" width="5.5703125" style="478" customWidth="1"/>
    <col min="15629" max="15630" width="3.7109375" style="478" customWidth="1"/>
    <col min="15631" max="15631" width="22" style="478" customWidth="1"/>
    <col min="15632" max="15633" width="15.7109375" style="478"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1" width="10.5703125" style="478"/>
    <col min="15642" max="15642" width="13.42578125" style="478" customWidth="1"/>
    <col min="15643"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5.5703125" style="478" customWidth="1"/>
    <col min="15877" max="15878" width="3.7109375" style="478" customWidth="1"/>
    <col min="15879" max="15879" width="22" style="478" customWidth="1"/>
    <col min="15880" max="15880" width="5.5703125" style="478" customWidth="1"/>
    <col min="15881" max="15882" width="3.7109375" style="478" customWidth="1"/>
    <col min="15883" max="15883" width="22" style="478" customWidth="1"/>
    <col min="15884" max="15884" width="5.5703125" style="478" customWidth="1"/>
    <col min="15885" max="15886" width="3.7109375" style="478" customWidth="1"/>
    <col min="15887" max="15887" width="22" style="478" customWidth="1"/>
    <col min="15888" max="15889" width="15.7109375" style="478"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7" width="10.5703125" style="478"/>
    <col min="15898" max="15898" width="13.42578125" style="478" customWidth="1"/>
    <col min="15899"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5.5703125" style="478" customWidth="1"/>
    <col min="16133" max="16134" width="3.7109375" style="478" customWidth="1"/>
    <col min="16135" max="16135" width="22" style="478" customWidth="1"/>
    <col min="16136" max="16136" width="5.5703125" style="478" customWidth="1"/>
    <col min="16137" max="16138" width="3.7109375" style="478" customWidth="1"/>
    <col min="16139" max="16139" width="22" style="478" customWidth="1"/>
    <col min="16140" max="16140" width="5.5703125" style="478" customWidth="1"/>
    <col min="16141" max="16142" width="3.7109375" style="478" customWidth="1"/>
    <col min="16143" max="16143" width="22" style="478" customWidth="1"/>
    <col min="16144" max="16145" width="15.7109375" style="478"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3" width="10.5703125" style="478"/>
    <col min="16154" max="16154" width="13.42578125" style="478" customWidth="1"/>
    <col min="16155" max="16384" width="10.5703125" style="478"/>
  </cols>
  <sheetData>
    <row r="1" spans="1:37" hidden="1"/>
    <row r="2" spans="1:37" hidden="1"/>
    <row r="3" spans="1:37" hidden="1"/>
    <row r="4" spans="1:37" ht="3" customHeight="1">
      <c r="J4" s="483"/>
      <c r="K4" s="483"/>
      <c r="L4" s="479"/>
      <c r="M4" s="479"/>
      <c r="N4" s="479"/>
      <c r="O4" s="479"/>
      <c r="P4" s="479"/>
      <c r="Q4" s="479"/>
      <c r="R4" s="479"/>
      <c r="S4" s="479"/>
      <c r="T4" s="479"/>
      <c r="U4" s="479"/>
      <c r="V4" s="479"/>
      <c r="W4" s="479"/>
      <c r="X4" s="479"/>
      <c r="Y4" s="479"/>
      <c r="Z4" s="486"/>
      <c r="AA4" s="486"/>
      <c r="AB4" s="486"/>
      <c r="AC4" s="486"/>
      <c r="AD4" s="486"/>
      <c r="AE4" s="479"/>
    </row>
    <row r="5" spans="1:37" ht="22.5" customHeight="1">
      <c r="J5" s="483"/>
      <c r="K5" s="483"/>
      <c r="L5" s="1228" t="s">
        <v>674</v>
      </c>
      <c r="M5" s="1228"/>
      <c r="N5" s="1228"/>
      <c r="O5" s="1228"/>
      <c r="P5" s="1228"/>
      <c r="Q5" s="1228"/>
      <c r="R5" s="1228"/>
      <c r="S5" s="1228"/>
      <c r="T5" s="1228"/>
      <c r="U5" s="581"/>
      <c r="V5" s="581"/>
      <c r="W5" s="525"/>
      <c r="X5" s="525"/>
      <c r="Y5" s="587"/>
      <c r="Z5" s="587"/>
      <c r="AA5" s="587"/>
      <c r="AB5" s="587"/>
      <c r="AC5" s="587"/>
      <c r="AD5" s="587"/>
      <c r="AE5" s="499"/>
    </row>
    <row r="6" spans="1:37" ht="3" customHeight="1">
      <c r="J6" s="483"/>
      <c r="K6" s="483"/>
      <c r="L6" s="479"/>
      <c r="M6" s="479"/>
      <c r="N6" s="479"/>
      <c r="O6" s="482"/>
      <c r="P6" s="482"/>
      <c r="Q6" s="482"/>
      <c r="R6" s="482"/>
      <c r="S6" s="482"/>
      <c r="T6" s="482"/>
      <c r="U6" s="479"/>
    </row>
    <row r="7" spans="1:37" s="525" customFormat="1" ht="22.5">
      <c r="A7" s="587"/>
      <c r="B7" s="587"/>
      <c r="C7" s="587"/>
      <c r="D7" s="587"/>
      <c r="E7" s="587"/>
      <c r="F7" s="587"/>
      <c r="G7" s="593"/>
      <c r="H7" s="593"/>
      <c r="I7" s="533"/>
      <c r="J7" s="531"/>
      <c r="K7" s="531"/>
      <c r="L7" s="526"/>
      <c r="M7" s="674" t="s">
        <v>502</v>
      </c>
      <c r="N7" s="1205" t="str">
        <f>IF(NameOrPr_ch="",IF(NameOrPr="","",NameOrPr),NameOrPr_ch)</f>
        <v>Министерство тарифного регулирования и энергетики Челябинской области</v>
      </c>
      <c r="O7" s="1205"/>
      <c r="P7" s="1205"/>
      <c r="Q7" s="1205"/>
      <c r="R7" s="1205"/>
      <c r="S7" s="1205"/>
      <c r="T7" s="1205"/>
      <c r="U7" s="671"/>
      <c r="AH7" s="587"/>
      <c r="AI7" s="587"/>
      <c r="AJ7" s="587"/>
      <c r="AK7" s="587"/>
    </row>
    <row r="8" spans="1:37" s="493" customFormat="1" ht="18.75">
      <c r="A8" s="507"/>
      <c r="B8" s="507"/>
      <c r="C8" s="507"/>
      <c r="D8" s="507"/>
      <c r="E8" s="507"/>
      <c r="F8" s="507"/>
      <c r="G8" s="507"/>
      <c r="H8" s="507"/>
      <c r="L8" s="501"/>
      <c r="M8" s="674" t="s">
        <v>596</v>
      </c>
      <c r="N8" s="1205" t="str">
        <f>IF(datePr_ch="",IF(datePr="","",datePr),datePr_ch)</f>
        <v>08.12.2022</v>
      </c>
      <c r="O8" s="1205"/>
      <c r="P8" s="1205"/>
      <c r="Q8" s="1205"/>
      <c r="R8" s="1205"/>
      <c r="S8" s="1205"/>
      <c r="T8" s="1205"/>
      <c r="U8" s="669"/>
      <c r="V8" s="572"/>
      <c r="W8" s="572"/>
      <c r="X8" s="572"/>
      <c r="Y8" s="572"/>
      <c r="Z8" s="572"/>
      <c r="AA8" s="572"/>
      <c r="AH8" s="507"/>
      <c r="AI8" s="507"/>
      <c r="AJ8" s="507"/>
      <c r="AK8" s="507"/>
    </row>
    <row r="9" spans="1:37" s="493" customFormat="1" ht="18.75">
      <c r="A9" s="507"/>
      <c r="B9" s="507"/>
      <c r="C9" s="507"/>
      <c r="D9" s="507"/>
      <c r="E9" s="507"/>
      <c r="F9" s="507"/>
      <c r="G9" s="507"/>
      <c r="H9" s="507"/>
      <c r="L9" s="554"/>
      <c r="M9" s="674" t="s">
        <v>595</v>
      </c>
      <c r="N9" s="1205" t="str">
        <f>IF(numberPr_ch="",IF(numberPr="","",numberPr),numberPr_ch)</f>
        <v>106/2</v>
      </c>
      <c r="O9" s="1205"/>
      <c r="P9" s="1205"/>
      <c r="Q9" s="1205"/>
      <c r="R9" s="1205"/>
      <c r="S9" s="1205"/>
      <c r="T9" s="1205"/>
      <c r="U9" s="669"/>
      <c r="V9" s="572"/>
      <c r="W9" s="572"/>
      <c r="X9" s="572"/>
      <c r="Y9" s="572"/>
      <c r="Z9" s="572"/>
      <c r="AA9" s="572"/>
      <c r="AH9" s="507"/>
      <c r="AI9" s="507"/>
      <c r="AJ9" s="507"/>
      <c r="AK9" s="507"/>
    </row>
    <row r="10" spans="1:37" s="493" customFormat="1" ht="18.75">
      <c r="A10" s="507"/>
      <c r="B10" s="507"/>
      <c r="C10" s="507"/>
      <c r="D10" s="507"/>
      <c r="E10" s="507"/>
      <c r="F10" s="507"/>
      <c r="G10" s="507"/>
      <c r="H10" s="507"/>
      <c r="L10" s="554"/>
      <c r="M10" s="674" t="s">
        <v>501</v>
      </c>
      <c r="N10" s="1205" t="str">
        <f>IF(IstPub_ch="",IF(IstPub="","",IstPub),IstPub_ch)</f>
        <v xml:space="preserve">Официальный сайт Министерства тарифного регулирования и энергетики </v>
      </c>
      <c r="O10" s="1205"/>
      <c r="P10" s="1205"/>
      <c r="Q10" s="1205"/>
      <c r="R10" s="1205"/>
      <c r="S10" s="1205"/>
      <c r="T10" s="1205"/>
      <c r="U10" s="669"/>
      <c r="V10" s="572"/>
      <c r="W10" s="572"/>
      <c r="X10" s="572"/>
      <c r="Y10" s="572"/>
      <c r="Z10" s="572"/>
      <c r="AA10" s="572"/>
      <c r="AH10" s="507"/>
      <c r="AI10" s="507"/>
      <c r="AJ10" s="507"/>
      <c r="AK10" s="507"/>
    </row>
    <row r="11" spans="1:37" s="774" customFormat="1" ht="18.75" hidden="1">
      <c r="A11" s="775"/>
      <c r="B11" s="775"/>
      <c r="C11" s="775"/>
      <c r="D11" s="775"/>
      <c r="E11" s="775"/>
      <c r="F11" s="775"/>
      <c r="G11" s="775"/>
      <c r="H11" s="775"/>
      <c r="L11" s="763"/>
      <c r="M11" s="752"/>
      <c r="N11" s="751"/>
      <c r="O11" s="751"/>
      <c r="P11" s="751"/>
      <c r="Q11" s="751"/>
      <c r="R11" s="751"/>
      <c r="S11" s="751"/>
      <c r="T11" s="751"/>
      <c r="U11" s="669"/>
      <c r="Z11" s="773" t="s">
        <v>721</v>
      </c>
      <c r="AA11" s="773" t="s">
        <v>722</v>
      </c>
      <c r="AH11" s="775"/>
      <c r="AI11" s="775"/>
      <c r="AJ11" s="775"/>
      <c r="AK11" s="775"/>
    </row>
    <row r="12" spans="1:37" s="493" customFormat="1" ht="11.25" hidden="1">
      <c r="A12" s="507"/>
      <c r="B12" s="507"/>
      <c r="C12" s="507"/>
      <c r="D12" s="507"/>
      <c r="E12" s="507"/>
      <c r="F12" s="507"/>
      <c r="G12" s="507"/>
      <c r="H12" s="507"/>
      <c r="L12" s="1229"/>
      <c r="M12" s="1229"/>
      <c r="N12" s="568"/>
      <c r="O12" s="1252"/>
      <c r="P12" s="1252"/>
      <c r="Q12" s="1252"/>
      <c r="R12" s="1252"/>
      <c r="S12" s="1252"/>
      <c r="T12" s="1252"/>
      <c r="U12" s="488"/>
      <c r="AE12" s="505" t="s">
        <v>373</v>
      </c>
      <c r="AH12" s="507"/>
      <c r="AI12" s="507"/>
      <c r="AJ12" s="507"/>
      <c r="AK12" s="507"/>
    </row>
    <row r="13" spans="1:37">
      <c r="J13" s="483"/>
      <c r="K13" s="483"/>
      <c r="L13" s="479"/>
      <c r="M13" s="479"/>
      <c r="N13" s="479"/>
      <c r="O13" s="1245"/>
      <c r="P13" s="1245"/>
      <c r="Q13" s="1245"/>
      <c r="R13" s="1245"/>
      <c r="S13" s="1245"/>
      <c r="T13" s="1245"/>
      <c r="U13" s="601"/>
      <c r="Z13" s="1245"/>
      <c r="AA13" s="1245"/>
      <c r="AB13" s="1245"/>
      <c r="AC13" s="1245"/>
      <c r="AD13" s="1245"/>
      <c r="AE13" s="1245"/>
    </row>
    <row r="14" spans="1:37">
      <c r="J14" s="483"/>
      <c r="K14" s="483"/>
      <c r="L14" s="1157" t="s">
        <v>454</v>
      </c>
      <c r="M14" s="1157"/>
      <c r="N14" s="1157"/>
      <c r="O14" s="1157"/>
      <c r="P14" s="1157"/>
      <c r="Q14" s="1157"/>
      <c r="R14" s="1157"/>
      <c r="S14" s="1157"/>
      <c r="T14" s="1157"/>
      <c r="U14" s="1157"/>
      <c r="V14" s="1157"/>
      <c r="W14" s="1157"/>
      <c r="X14" s="1157"/>
      <c r="Y14" s="1157"/>
      <c r="Z14" s="1157"/>
      <c r="AA14" s="1157"/>
      <c r="AB14" s="1157"/>
      <c r="AC14" s="1157"/>
      <c r="AD14" s="1157"/>
      <c r="AE14" s="1157"/>
      <c r="AF14" s="1157"/>
      <c r="AG14" s="1157" t="s">
        <v>455</v>
      </c>
    </row>
    <row r="15" spans="1:37" ht="14.25" customHeight="1">
      <c r="J15" s="483"/>
      <c r="K15" s="483"/>
      <c r="L15" s="1212" t="s">
        <v>92</v>
      </c>
      <c r="M15" s="1212" t="s">
        <v>676</v>
      </c>
      <c r="N15" s="1266" t="s">
        <v>628</v>
      </c>
      <c r="O15" s="1266"/>
      <c r="P15" s="1266"/>
      <c r="Q15" s="1266"/>
      <c r="R15" s="1266" t="s">
        <v>629</v>
      </c>
      <c r="S15" s="1266"/>
      <c r="T15" s="1266"/>
      <c r="U15" s="1266"/>
      <c r="V15" s="1266" t="s">
        <v>630</v>
      </c>
      <c r="W15" s="1266"/>
      <c r="X15" s="1266"/>
      <c r="Y15" s="1266"/>
      <c r="Z15" s="1212" t="s">
        <v>641</v>
      </c>
      <c r="AA15" s="1212"/>
      <c r="AB15" s="1212"/>
      <c r="AC15" s="1212"/>
      <c r="AD15" s="1212"/>
      <c r="AE15" s="1212" t="s">
        <v>341</v>
      </c>
      <c r="AF15" s="1244" t="s">
        <v>275</v>
      </c>
      <c r="AG15" s="1157"/>
    </row>
    <row r="16" spans="1:37" s="525" customFormat="1" ht="27.75" customHeight="1">
      <c r="A16" s="587"/>
      <c r="B16" s="587"/>
      <c r="C16" s="587"/>
      <c r="D16" s="587"/>
      <c r="E16" s="587"/>
      <c r="F16" s="587"/>
      <c r="G16" s="593"/>
      <c r="H16" s="593"/>
      <c r="I16" s="533"/>
      <c r="J16" s="531"/>
      <c r="K16" s="531"/>
      <c r="L16" s="1212"/>
      <c r="M16" s="1212"/>
      <c r="N16" s="1266"/>
      <c r="O16" s="1266"/>
      <c r="P16" s="1266"/>
      <c r="Q16" s="1266"/>
      <c r="R16" s="1266"/>
      <c r="S16" s="1266"/>
      <c r="T16" s="1266"/>
      <c r="U16" s="1266"/>
      <c r="V16" s="1266"/>
      <c r="W16" s="1266"/>
      <c r="X16" s="1266"/>
      <c r="Y16" s="1266"/>
      <c r="Z16" s="1157" t="s">
        <v>679</v>
      </c>
      <c r="AA16" s="1157"/>
      <c r="AB16" s="1157" t="s">
        <v>654</v>
      </c>
      <c r="AC16" s="1157"/>
      <c r="AD16" s="1157"/>
      <c r="AE16" s="1212"/>
      <c r="AF16" s="1244"/>
      <c r="AG16" s="1157"/>
      <c r="AH16" s="587"/>
      <c r="AI16" s="587"/>
      <c r="AJ16" s="587"/>
      <c r="AK16" s="587"/>
    </row>
    <row r="17" spans="1:37" ht="14.25" customHeight="1">
      <c r="J17" s="483"/>
      <c r="K17" s="483"/>
      <c r="L17" s="1212"/>
      <c r="M17" s="1212"/>
      <c r="N17" s="1266"/>
      <c r="O17" s="1266"/>
      <c r="P17" s="1266"/>
      <c r="Q17" s="1266"/>
      <c r="R17" s="1266"/>
      <c r="S17" s="1266"/>
      <c r="T17" s="1266"/>
      <c r="U17" s="1266"/>
      <c r="V17" s="1266"/>
      <c r="W17" s="1266"/>
      <c r="X17" s="1266"/>
      <c r="Y17" s="1266"/>
      <c r="Z17" s="536" t="s">
        <v>677</v>
      </c>
      <c r="AA17" s="536" t="s">
        <v>678</v>
      </c>
      <c r="AB17" s="538" t="s">
        <v>274</v>
      </c>
      <c r="AC17" s="1257" t="s">
        <v>273</v>
      </c>
      <c r="AD17" s="1257"/>
      <c r="AE17" s="1212"/>
      <c r="AF17" s="1244"/>
      <c r="AG17" s="1157"/>
    </row>
    <row r="18" spans="1:37">
      <c r="J18" s="483"/>
      <c r="K18" s="491">
        <v>1</v>
      </c>
      <c r="L18" s="480" t="s">
        <v>93</v>
      </c>
      <c r="M18" s="480" t="s">
        <v>49</v>
      </c>
      <c r="N18" s="1267">
        <f ca="1">OFFSET(N18,0,-1)+1</f>
        <v>3</v>
      </c>
      <c r="O18" s="1267"/>
      <c r="P18" s="1267"/>
      <c r="Q18" s="1267"/>
      <c r="R18" s="1267">
        <f ca="1">OFFSET(N18,0,0)+1</f>
        <v>4</v>
      </c>
      <c r="S18" s="1267"/>
      <c r="T18" s="1267"/>
      <c r="U18" s="1267"/>
      <c r="V18" s="676"/>
      <c r="W18" s="676"/>
      <c r="X18" s="676"/>
      <c r="Y18" s="677">
        <f ca="1">OFFSET(R18,0,0)+1</f>
        <v>5</v>
      </c>
      <c r="Z18" s="489">
        <f ca="1">OFFSET(Z18,0,-1)+1</f>
        <v>6</v>
      </c>
      <c r="AA18" s="489">
        <f ca="1">OFFSET(AA18,0,-1)+1</f>
        <v>7</v>
      </c>
      <c r="AB18" s="489">
        <f ca="1">OFFSET(AB18,0,-1)+1</f>
        <v>8</v>
      </c>
      <c r="AC18" s="1267">
        <f ca="1">OFFSET(AC18,0,-1)+1</f>
        <v>9</v>
      </c>
      <c r="AD18" s="1267"/>
      <c r="AE18" s="489">
        <f ca="1">OFFSET(AE18,0,-2)+1</f>
        <v>10</v>
      </c>
      <c r="AF18" s="525"/>
      <c r="AG18" s="489">
        <f ca="1">OFFSET(AG18,0,-2)+1</f>
        <v>11</v>
      </c>
    </row>
    <row r="19" spans="1:37" ht="22.5">
      <c r="A19" s="1231">
        <v>1</v>
      </c>
      <c r="B19" s="1016"/>
      <c r="C19" s="1016"/>
      <c r="D19" s="1016"/>
      <c r="E19" s="1016"/>
      <c r="F19" s="1009"/>
      <c r="G19" s="1015"/>
      <c r="H19" s="1015"/>
      <c r="I19" s="998"/>
      <c r="J19" s="997"/>
      <c r="K19" s="997"/>
      <c r="L19" s="595">
        <f>mergeValue(A19)</f>
        <v>1</v>
      </c>
      <c r="M19" s="643" t="s">
        <v>20</v>
      </c>
      <c r="N19" s="1268"/>
      <c r="O19" s="1268"/>
      <c r="P19" s="1268"/>
      <c r="Q19" s="1268"/>
      <c r="R19" s="1268"/>
      <c r="S19" s="1268"/>
      <c r="T19" s="1268"/>
      <c r="U19" s="1268"/>
      <c r="V19" s="1268"/>
      <c r="W19" s="1268"/>
      <c r="X19" s="1268"/>
      <c r="Y19" s="1268"/>
      <c r="Z19" s="1268"/>
      <c r="AA19" s="1268"/>
      <c r="AB19" s="1268"/>
      <c r="AC19" s="1268"/>
      <c r="AD19" s="1268"/>
      <c r="AE19" s="1268"/>
      <c r="AF19" s="1268"/>
      <c r="AG19" s="583" t="s">
        <v>476</v>
      </c>
    </row>
    <row r="20" spans="1:37" ht="22.5">
      <c r="A20" s="1231"/>
      <c r="B20" s="1231">
        <v>1</v>
      </c>
      <c r="C20" s="1016"/>
      <c r="D20" s="1016"/>
      <c r="E20" s="1016"/>
      <c r="F20" s="1009"/>
      <c r="G20" s="1018"/>
      <c r="H20" s="1019"/>
      <c r="I20" s="999"/>
      <c r="J20" s="994"/>
      <c r="K20" s="992"/>
      <c r="L20" s="595" t="str">
        <f>mergeValue(A20) &amp;"."&amp; mergeValue(B20)</f>
        <v>1.1</v>
      </c>
      <c r="M20" s="548" t="s">
        <v>16</v>
      </c>
      <c r="N20" s="1269"/>
      <c r="O20" s="1269"/>
      <c r="P20" s="1269"/>
      <c r="Q20" s="1269"/>
      <c r="R20" s="1269"/>
      <c r="S20" s="1269"/>
      <c r="T20" s="1269"/>
      <c r="U20" s="1269"/>
      <c r="V20" s="1269"/>
      <c r="W20" s="1269"/>
      <c r="X20" s="1269"/>
      <c r="Y20" s="1269"/>
      <c r="Z20" s="1269"/>
      <c r="AA20" s="1269"/>
      <c r="AB20" s="1269"/>
      <c r="AC20" s="1269"/>
      <c r="AD20" s="1269"/>
      <c r="AE20" s="1269"/>
      <c r="AF20" s="1269"/>
      <c r="AG20" s="583" t="s">
        <v>477</v>
      </c>
    </row>
    <row r="21" spans="1:37" ht="22.5">
      <c r="A21" s="1231"/>
      <c r="B21" s="1231"/>
      <c r="C21" s="1231">
        <v>1</v>
      </c>
      <c r="D21" s="1016"/>
      <c r="E21" s="1016"/>
      <c r="F21" s="1009"/>
      <c r="G21" s="1018"/>
      <c r="H21" s="1019"/>
      <c r="I21" s="999"/>
      <c r="J21" s="994"/>
      <c r="K21" s="992"/>
      <c r="L21" s="595" t="str">
        <f>mergeValue(A21) &amp;"."&amp; mergeValue(B21)&amp;"."&amp; mergeValue(C21)</f>
        <v>1.1.1</v>
      </c>
      <c r="M21" s="549" t="s">
        <v>7</v>
      </c>
      <c r="N21" s="1269"/>
      <c r="O21" s="1269"/>
      <c r="P21" s="1269"/>
      <c r="Q21" s="1269"/>
      <c r="R21" s="1269"/>
      <c r="S21" s="1269"/>
      <c r="T21" s="1269"/>
      <c r="U21" s="1269"/>
      <c r="V21" s="1269"/>
      <c r="W21" s="1269"/>
      <c r="X21" s="1269"/>
      <c r="Y21" s="1269"/>
      <c r="Z21" s="1269"/>
      <c r="AA21" s="1269"/>
      <c r="AB21" s="1269"/>
      <c r="AC21" s="1269"/>
      <c r="AD21" s="1269"/>
      <c r="AE21" s="1269"/>
      <c r="AF21" s="1269"/>
      <c r="AG21" s="583" t="s">
        <v>633</v>
      </c>
    </row>
    <row r="22" spans="1:37" ht="15" customHeight="1">
      <c r="A22" s="1231"/>
      <c r="B22" s="1231"/>
      <c r="C22" s="1231"/>
      <c r="D22" s="1231">
        <v>1</v>
      </c>
      <c r="E22" s="1016"/>
      <c r="F22" s="1009"/>
      <c r="G22" s="1018"/>
      <c r="H22" s="1019"/>
      <c r="I22" s="999"/>
      <c r="J22" s="994"/>
      <c r="K22" s="992"/>
      <c r="L22" s="595" t="str">
        <f>mergeValue(A22) &amp;"."&amp; mergeValue(B22)&amp;"."&amp; mergeValue(C22)&amp;"."&amp; mergeValue(D22)</f>
        <v>1.1.1.1</v>
      </c>
      <c r="M22" s="550" t="s">
        <v>22</v>
      </c>
      <c r="N22" s="1269"/>
      <c r="O22" s="1269"/>
      <c r="P22" s="1269"/>
      <c r="Q22" s="1269"/>
      <c r="R22" s="1269"/>
      <c r="S22" s="1269"/>
      <c r="T22" s="1269"/>
      <c r="U22" s="1269"/>
      <c r="V22" s="1269"/>
      <c r="W22" s="1269"/>
      <c r="X22" s="1269"/>
      <c r="Y22" s="1269"/>
      <c r="Z22" s="1269"/>
      <c r="AA22" s="1269"/>
      <c r="AB22" s="1269"/>
      <c r="AC22" s="1269"/>
      <c r="AD22" s="1269"/>
      <c r="AE22" s="1269"/>
      <c r="AF22" s="1269"/>
      <c r="AG22" s="583" t="s">
        <v>680</v>
      </c>
    </row>
    <row r="23" spans="1:37" ht="20.100000000000001" customHeight="1">
      <c r="A23" s="1231"/>
      <c r="B23" s="1231"/>
      <c r="C23" s="1231"/>
      <c r="D23" s="1231"/>
      <c r="E23" s="1231">
        <v>1</v>
      </c>
      <c r="F23" s="1009"/>
      <c r="G23" s="1018"/>
      <c r="H23" s="1019"/>
      <c r="I23" s="1020"/>
      <c r="J23" s="1010"/>
      <c r="K23" s="1160"/>
      <c r="L23" s="1270" t="str">
        <f>mergeValue(A23) &amp;"."&amp; mergeValue(B23)&amp;"."&amp; mergeValue(C23)&amp;"."&amp; mergeValue(D23)&amp;"."&amp; mergeValue(E23)</f>
        <v>1.1.1.1.1</v>
      </c>
      <c r="M23" s="1271"/>
      <c r="N23" s="1227" t="s">
        <v>85</v>
      </c>
      <c r="O23" s="1265"/>
      <c r="P23" s="1261">
        <v>1</v>
      </c>
      <c r="Q23" s="1262"/>
      <c r="R23" s="1227" t="s">
        <v>85</v>
      </c>
      <c r="S23" s="1265"/>
      <c r="T23" s="1261">
        <v>1</v>
      </c>
      <c r="U23" s="1262"/>
      <c r="V23" s="1227" t="s">
        <v>85</v>
      </c>
      <c r="W23" s="563"/>
      <c r="X23" s="541">
        <v>1</v>
      </c>
      <c r="Y23" s="1097"/>
      <c r="Z23" s="673"/>
      <c r="AA23" s="673"/>
      <c r="AB23" s="1241"/>
      <c r="AC23" s="1227" t="s">
        <v>84</v>
      </c>
      <c r="AD23" s="1241"/>
      <c r="AE23" s="1227" t="s">
        <v>85</v>
      </c>
      <c r="AF23" s="580"/>
      <c r="AG23" s="1258" t="s">
        <v>681</v>
      </c>
      <c r="AH23" s="502" t="str">
        <f>strCheckDate(Z24:AF24)</f>
        <v/>
      </c>
      <c r="AI23" s="506" t="str">
        <f>IF(AND(COUNTIF(AJ18:AJ27,AJ23)&gt;1,AJ23&lt;&gt;""),"ErrUnique:HasDoubleConn","")</f>
        <v/>
      </c>
      <c r="AJ23" s="506"/>
      <c r="AK23" s="506"/>
    </row>
    <row r="24" spans="1:37" ht="20.100000000000001" customHeight="1">
      <c r="A24" s="1231"/>
      <c r="B24" s="1231"/>
      <c r="C24" s="1231"/>
      <c r="D24" s="1231"/>
      <c r="E24" s="1231"/>
      <c r="F24" s="1009"/>
      <c r="G24" s="1018"/>
      <c r="H24" s="1019"/>
      <c r="I24" s="1020"/>
      <c r="J24" s="1010"/>
      <c r="K24" s="1160"/>
      <c r="L24" s="1270"/>
      <c r="M24" s="1271"/>
      <c r="N24" s="1227"/>
      <c r="O24" s="1265"/>
      <c r="P24" s="1261"/>
      <c r="Q24" s="1263"/>
      <c r="R24" s="1227"/>
      <c r="S24" s="1265"/>
      <c r="T24" s="1261"/>
      <c r="U24" s="1264"/>
      <c r="V24" s="1227"/>
      <c r="W24" s="603"/>
      <c r="X24" s="567"/>
      <c r="Y24" s="567"/>
      <c r="Z24" s="574"/>
      <c r="AA24" s="605" t="str">
        <f>AB23 &amp; "-" &amp; AD23</f>
        <v>-</v>
      </c>
      <c r="AB24" s="1226"/>
      <c r="AC24" s="1227"/>
      <c r="AD24" s="1226"/>
      <c r="AE24" s="1227"/>
      <c r="AF24" s="675"/>
      <c r="AG24" s="1259"/>
      <c r="AI24" s="506"/>
      <c r="AJ24" s="506"/>
      <c r="AK24" s="506"/>
    </row>
    <row r="25" spans="1:37" ht="20.100000000000001" customHeight="1">
      <c r="A25" s="1231"/>
      <c r="B25" s="1231"/>
      <c r="C25" s="1231"/>
      <c r="D25" s="1231"/>
      <c r="E25" s="1231"/>
      <c r="F25" s="1009"/>
      <c r="G25" s="1018"/>
      <c r="H25" s="1019"/>
      <c r="I25" s="1020"/>
      <c r="J25" s="1010"/>
      <c r="K25" s="1160"/>
      <c r="L25" s="1270"/>
      <c r="M25" s="1271"/>
      <c r="N25" s="1227"/>
      <c r="O25" s="1265"/>
      <c r="P25" s="1261"/>
      <c r="Q25" s="1264"/>
      <c r="R25" s="1227"/>
      <c r="S25" s="604"/>
      <c r="T25" s="560"/>
      <c r="U25" s="567"/>
      <c r="V25" s="573"/>
      <c r="W25" s="573"/>
      <c r="X25" s="573"/>
      <c r="Y25" s="573"/>
      <c r="Z25" s="574"/>
      <c r="AA25" s="574"/>
      <c r="AB25" s="575"/>
      <c r="AC25" s="566"/>
      <c r="AD25" s="566"/>
      <c r="AE25" s="575"/>
      <c r="AF25" s="566"/>
      <c r="AG25" s="1259"/>
      <c r="AI25" s="506"/>
      <c r="AJ25" s="506"/>
      <c r="AK25" s="506"/>
    </row>
    <row r="26" spans="1:37" ht="20.100000000000001" customHeight="1">
      <c r="A26" s="1231"/>
      <c r="B26" s="1231"/>
      <c r="C26" s="1231"/>
      <c r="D26" s="1231"/>
      <c r="E26" s="1231"/>
      <c r="F26" s="1009"/>
      <c r="G26" s="1018"/>
      <c r="H26" s="1019"/>
      <c r="I26" s="1020"/>
      <c r="J26" s="1010"/>
      <c r="K26" s="1160"/>
      <c r="L26" s="1270"/>
      <c r="M26" s="1271"/>
      <c r="N26" s="1227"/>
      <c r="O26" s="576"/>
      <c r="P26" s="578"/>
      <c r="Q26" s="577"/>
      <c r="R26" s="573"/>
      <c r="S26" s="573"/>
      <c r="T26" s="573"/>
      <c r="U26" s="573"/>
      <c r="V26" s="573"/>
      <c r="W26" s="573"/>
      <c r="X26" s="573"/>
      <c r="Y26" s="573"/>
      <c r="Z26" s="574"/>
      <c r="AA26" s="574"/>
      <c r="AB26" s="575"/>
      <c r="AC26" s="566"/>
      <c r="AD26" s="566"/>
      <c r="AE26" s="575"/>
      <c r="AF26" s="566"/>
      <c r="AG26" s="1259"/>
      <c r="AI26" s="506"/>
      <c r="AJ26" s="506"/>
      <c r="AK26" s="506"/>
    </row>
    <row r="27" spans="1:37" s="477" customFormat="1" ht="15" customHeight="1">
      <c r="A27" s="1231"/>
      <c r="B27" s="1231"/>
      <c r="C27" s="1231"/>
      <c r="D27" s="1231"/>
      <c r="E27" s="1017"/>
      <c r="F27" s="1011"/>
      <c r="G27" s="1013"/>
      <c r="H27" s="1011"/>
      <c r="I27" s="1020"/>
      <c r="J27" s="1010"/>
      <c r="K27" s="1005"/>
      <c r="L27" s="540"/>
      <c r="M27" s="553" t="s">
        <v>5</v>
      </c>
      <c r="N27" s="553"/>
      <c r="O27" s="553"/>
      <c r="P27" s="553"/>
      <c r="Q27" s="553"/>
      <c r="R27" s="553"/>
      <c r="S27" s="553"/>
      <c r="T27" s="553"/>
      <c r="U27" s="553"/>
      <c r="V27" s="553"/>
      <c r="W27" s="553"/>
      <c r="X27" s="553"/>
      <c r="Y27" s="553"/>
      <c r="Z27" s="553"/>
      <c r="AA27" s="553"/>
      <c r="AB27" s="553"/>
      <c r="AC27" s="553"/>
      <c r="AD27" s="553"/>
      <c r="AE27" s="553"/>
      <c r="AF27" s="553"/>
      <c r="AG27" s="1260"/>
      <c r="AH27" s="503"/>
      <c r="AI27" s="503"/>
      <c r="AJ27" s="213"/>
      <c r="AK27" s="213"/>
    </row>
    <row r="28" spans="1:37" s="477" customFormat="1" ht="15" customHeight="1">
      <c r="A28" s="1231"/>
      <c r="B28" s="1231"/>
      <c r="C28" s="1231"/>
      <c r="D28" s="1017"/>
      <c r="E28" s="1017"/>
      <c r="F28" s="1011"/>
      <c r="G28" s="1018"/>
      <c r="H28" s="1011"/>
      <c r="I28" s="1005"/>
      <c r="J28" s="996"/>
      <c r="K28" s="1005"/>
      <c r="L28" s="540"/>
      <c r="M28" s="552" t="s">
        <v>17</v>
      </c>
      <c r="N28" s="552"/>
      <c r="O28" s="552"/>
      <c r="P28" s="552"/>
      <c r="Q28" s="552"/>
      <c r="R28" s="552"/>
      <c r="S28" s="552"/>
      <c r="T28" s="552"/>
      <c r="U28" s="552"/>
      <c r="V28" s="552"/>
      <c r="W28" s="552"/>
      <c r="X28" s="552"/>
      <c r="Y28" s="552"/>
      <c r="Z28" s="552"/>
      <c r="AA28" s="552"/>
      <c r="AB28" s="552"/>
      <c r="AC28" s="552"/>
      <c r="AD28" s="552"/>
      <c r="AE28" s="552"/>
      <c r="AF28" s="566"/>
      <c r="AG28" s="562"/>
      <c r="AH28" s="503"/>
      <c r="AI28" s="503"/>
      <c r="AJ28" s="213"/>
      <c r="AK28" s="213"/>
    </row>
    <row r="29" spans="1:37" s="477" customFormat="1" ht="15" customHeight="1">
      <c r="A29" s="1231"/>
      <c r="B29" s="1231"/>
      <c r="C29" s="1017"/>
      <c r="D29" s="1017"/>
      <c r="E29" s="1017"/>
      <c r="F29" s="1011"/>
      <c r="G29" s="1018"/>
      <c r="H29" s="1011"/>
      <c r="I29" s="1005"/>
      <c r="J29" s="996"/>
      <c r="K29" s="1005"/>
      <c r="L29" s="540"/>
      <c r="M29" s="551" t="s">
        <v>18</v>
      </c>
      <c r="N29" s="551"/>
      <c r="O29" s="551"/>
      <c r="P29" s="551"/>
      <c r="Q29" s="551"/>
      <c r="R29" s="551"/>
      <c r="S29" s="551"/>
      <c r="T29" s="551"/>
      <c r="U29" s="551"/>
      <c r="V29" s="551"/>
      <c r="W29" s="551"/>
      <c r="X29" s="551"/>
      <c r="Y29" s="551"/>
      <c r="Z29" s="547"/>
      <c r="AA29" s="547"/>
      <c r="AB29" s="575"/>
      <c r="AC29" s="566"/>
      <c r="AD29" s="565"/>
      <c r="AE29" s="551"/>
      <c r="AF29" s="566"/>
      <c r="AG29" s="562"/>
      <c r="AH29" s="503"/>
      <c r="AI29" s="503"/>
      <c r="AJ29" s="503"/>
      <c r="AK29" s="503"/>
    </row>
    <row r="30" spans="1:37" s="477" customFormat="1" ht="15" customHeight="1">
      <c r="A30" s="1231"/>
      <c r="B30" s="1017"/>
      <c r="C30" s="1017"/>
      <c r="D30" s="1017"/>
      <c r="E30" s="1017"/>
      <c r="F30" s="1011"/>
      <c r="G30" s="1018"/>
      <c r="H30" s="1011"/>
      <c r="I30" s="1005"/>
      <c r="J30" s="996"/>
      <c r="K30" s="1005"/>
      <c r="L30" s="540"/>
      <c r="M30" s="560" t="s">
        <v>19</v>
      </c>
      <c r="N30" s="560"/>
      <c r="O30" s="560"/>
      <c r="P30" s="560"/>
      <c r="Q30" s="560"/>
      <c r="R30" s="560"/>
      <c r="S30" s="560"/>
      <c r="T30" s="560"/>
      <c r="U30" s="560"/>
      <c r="V30" s="560"/>
      <c r="W30" s="560"/>
      <c r="X30" s="560"/>
      <c r="Y30" s="560"/>
      <c r="Z30" s="547"/>
      <c r="AA30" s="547"/>
      <c r="AB30" s="575"/>
      <c r="AC30" s="566"/>
      <c r="AD30" s="565"/>
      <c r="AE30" s="551"/>
      <c r="AF30" s="566"/>
      <c r="AG30" s="562"/>
      <c r="AH30" s="503"/>
      <c r="AI30" s="503"/>
      <c r="AJ30" s="503"/>
      <c r="AK30" s="503"/>
    </row>
    <row r="31" spans="1:37" s="477" customFormat="1" ht="15" customHeight="1">
      <c r="A31" s="991"/>
      <c r="B31" s="991"/>
      <c r="C31" s="991"/>
      <c r="D31" s="991"/>
      <c r="E31" s="991"/>
      <c r="F31" s="991"/>
      <c r="G31" s="1004"/>
      <c r="H31" s="1005"/>
      <c r="I31" s="995"/>
      <c r="J31" s="996"/>
      <c r="K31" s="991"/>
      <c r="L31" s="540"/>
      <c r="M31" s="567" t="s">
        <v>309</v>
      </c>
      <c r="N31" s="567"/>
      <c r="O31" s="567"/>
      <c r="P31" s="567"/>
      <c r="Q31" s="567"/>
      <c r="R31" s="567"/>
      <c r="S31" s="567"/>
      <c r="T31" s="567"/>
      <c r="U31" s="567"/>
      <c r="V31" s="567"/>
      <c r="W31" s="567"/>
      <c r="X31" s="567"/>
      <c r="Y31" s="567"/>
      <c r="Z31" s="547"/>
      <c r="AA31" s="547"/>
      <c r="AB31" s="575"/>
      <c r="AC31" s="566"/>
      <c r="AD31" s="565"/>
      <c r="AE31" s="551"/>
      <c r="AF31" s="566"/>
      <c r="AG31" s="562"/>
      <c r="AH31" s="503"/>
      <c r="AI31" s="503"/>
      <c r="AJ31" s="503"/>
      <c r="AK31" s="503"/>
    </row>
    <row r="33" spans="12:37" ht="102" customHeight="1">
      <c r="L33" s="1">
        <v>1</v>
      </c>
      <c r="M33" s="1195" t="s">
        <v>682</v>
      </c>
      <c r="N33" s="1195"/>
      <c r="O33" s="1195"/>
      <c r="P33" s="1195"/>
      <c r="Q33" s="1195"/>
      <c r="R33" s="1195"/>
      <c r="S33" s="1195"/>
      <c r="T33" s="1195"/>
      <c r="U33" s="1195"/>
      <c r="V33" s="1195"/>
      <c r="W33" s="1195"/>
      <c r="X33" s="1195"/>
      <c r="Y33" s="1195"/>
      <c r="Z33" s="1195"/>
      <c r="AA33" s="1195"/>
      <c r="AB33" s="1195"/>
      <c r="AC33" s="1195"/>
      <c r="AD33" s="1195"/>
      <c r="AE33" s="1195"/>
      <c r="AF33" s="1195"/>
      <c r="AG33" s="1195"/>
      <c r="AH33" s="508"/>
      <c r="AI33" s="508"/>
      <c r="AJ33" s="508"/>
      <c r="AK33" s="508"/>
    </row>
    <row r="34" spans="12:37" ht="14.25" customHeight="1">
      <c r="L34" s="515"/>
      <c r="M34" s="516"/>
      <c r="N34" s="516"/>
      <c r="O34" s="516"/>
      <c r="P34" s="516"/>
      <c r="Q34" s="516"/>
      <c r="R34" s="516"/>
      <c r="S34" s="516"/>
      <c r="T34" s="516"/>
      <c r="U34" s="516"/>
      <c r="V34" s="516"/>
      <c r="W34" s="516"/>
      <c r="X34" s="516"/>
      <c r="Y34" s="516"/>
      <c r="Z34" s="519"/>
      <c r="AA34" s="519"/>
      <c r="AB34" s="519"/>
      <c r="AC34" s="519"/>
      <c r="AD34" s="519"/>
      <c r="AE34" s="519"/>
      <c r="AF34" s="519"/>
      <c r="AG34" s="519"/>
      <c r="AH34" s="520"/>
      <c r="AI34" s="520"/>
      <c r="AJ34" s="520"/>
      <c r="AK34" s="520"/>
    </row>
  </sheetData>
  <sheetProtection algorithmName="SHA-512" hashValue="vEg8wxOMiBIHi6wF9+zVDETVrbZK6BIcv/IzN53Hn75fwIYl/wq4y/eahbFHlhApgaW9uiRREEwfp19xE6n9ag==" saltValue="0Zg90pzM/wbqEkpBZbUIGQ==" spinCount="100000" sheet="1" objects="1" scenarios="1" formatColumns="0" formatRows="0"/>
  <dataConsolidate/>
  <mergeCells count="52">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N15:Q17"/>
    <mergeCell ref="R15:U17"/>
    <mergeCell ref="AC17:AD17"/>
    <mergeCell ref="V15:Y17"/>
    <mergeCell ref="Z16:AA16"/>
    <mergeCell ref="AB16:AD16"/>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25" t="str">
        <f>"Код отчёта: " &amp; GetCode()</f>
        <v>Код отчёта: FAS.JKH.OPEN.INFO.PRICE.WARM</v>
      </c>
      <c r="C2" s="1125"/>
      <c r="D2" s="1125"/>
      <c r="E2" s="1125"/>
      <c r="F2" s="1125"/>
      <c r="G2" s="1125"/>
      <c r="Q2" s="231"/>
      <c r="R2" s="231"/>
      <c r="S2" s="231"/>
      <c r="T2" s="231"/>
      <c r="U2" s="231"/>
      <c r="V2" s="231"/>
      <c r="W2" s="231"/>
    </row>
    <row r="3" spans="1:27" ht="18" customHeight="1">
      <c r="B3" s="1126" t="str">
        <f>"Версия " &amp; GetVersion()</f>
        <v>Версия 1.0.2</v>
      </c>
      <c r="C3" s="1126"/>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30" t="s">
        <v>769</v>
      </c>
      <c r="C5" s="1131"/>
      <c r="D5" s="1131"/>
      <c r="E5" s="1131"/>
      <c r="F5" s="1131"/>
      <c r="G5" s="1131"/>
      <c r="H5" s="1131"/>
      <c r="I5" s="1131"/>
      <c r="J5" s="1131"/>
      <c r="K5" s="1131"/>
      <c r="L5" s="1131"/>
      <c r="M5" s="1131"/>
      <c r="N5" s="1131"/>
      <c r="O5" s="1131"/>
      <c r="P5" s="1131"/>
      <c r="Q5" s="1131"/>
      <c r="R5" s="1131"/>
      <c r="S5" s="1131"/>
      <c r="T5" s="1131"/>
      <c r="U5" s="1131"/>
      <c r="V5" s="1131"/>
      <c r="W5" s="1131"/>
      <c r="X5" s="1131"/>
      <c r="Y5" s="1131"/>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27" t="s">
        <v>589</v>
      </c>
      <c r="F7" s="1127"/>
      <c r="G7" s="1127"/>
      <c r="H7" s="1127"/>
      <c r="I7" s="1127"/>
      <c r="J7" s="1127"/>
      <c r="K7" s="1127"/>
      <c r="L7" s="1127"/>
      <c r="M7" s="1127"/>
      <c r="N7" s="1127"/>
      <c r="O7" s="1127"/>
      <c r="P7" s="1127"/>
      <c r="Q7" s="1127"/>
      <c r="R7" s="1127"/>
      <c r="S7" s="1127"/>
      <c r="T7" s="1127"/>
      <c r="U7" s="1127"/>
      <c r="V7" s="1127"/>
      <c r="W7" s="1127"/>
      <c r="X7" s="1127"/>
      <c r="Y7" s="59"/>
    </row>
    <row r="8" spans="1:27" ht="15" customHeight="1">
      <c r="A8" s="43"/>
      <c r="B8" s="78"/>
      <c r="C8" s="77"/>
      <c r="D8" s="60"/>
      <c r="E8" s="1127"/>
      <c r="F8" s="1127"/>
      <c r="G8" s="1127"/>
      <c r="H8" s="1127"/>
      <c r="I8" s="1127"/>
      <c r="J8" s="1127"/>
      <c r="K8" s="1127"/>
      <c r="L8" s="1127"/>
      <c r="M8" s="1127"/>
      <c r="N8" s="1127"/>
      <c r="O8" s="1127"/>
      <c r="P8" s="1127"/>
      <c r="Q8" s="1127"/>
      <c r="R8" s="1127"/>
      <c r="S8" s="1127"/>
      <c r="T8" s="1127"/>
      <c r="U8" s="1127"/>
      <c r="V8" s="1127"/>
      <c r="W8" s="1127"/>
      <c r="X8" s="1127"/>
      <c r="Y8" s="59"/>
    </row>
    <row r="9" spans="1:27" ht="15" customHeight="1">
      <c r="A9" s="43"/>
      <c r="B9" s="78"/>
      <c r="C9" s="77"/>
      <c r="D9" s="60"/>
      <c r="E9" s="1127"/>
      <c r="F9" s="1127"/>
      <c r="G9" s="1127"/>
      <c r="H9" s="1127"/>
      <c r="I9" s="1127"/>
      <c r="J9" s="1127"/>
      <c r="K9" s="1127"/>
      <c r="L9" s="1127"/>
      <c r="M9" s="1127"/>
      <c r="N9" s="1127"/>
      <c r="O9" s="1127"/>
      <c r="P9" s="1127"/>
      <c r="Q9" s="1127"/>
      <c r="R9" s="1127"/>
      <c r="S9" s="1127"/>
      <c r="T9" s="1127"/>
      <c r="U9" s="1127"/>
      <c r="V9" s="1127"/>
      <c r="W9" s="1127"/>
      <c r="X9" s="1127"/>
      <c r="Y9" s="59"/>
    </row>
    <row r="10" spans="1:27" ht="10.5" customHeight="1">
      <c r="A10" s="43"/>
      <c r="B10" s="78"/>
      <c r="C10" s="77"/>
      <c r="D10" s="60"/>
      <c r="E10" s="1127"/>
      <c r="F10" s="1127"/>
      <c r="G10" s="1127"/>
      <c r="H10" s="1127"/>
      <c r="I10" s="1127"/>
      <c r="J10" s="1127"/>
      <c r="K10" s="1127"/>
      <c r="L10" s="1127"/>
      <c r="M10" s="1127"/>
      <c r="N10" s="1127"/>
      <c r="O10" s="1127"/>
      <c r="P10" s="1127"/>
      <c r="Q10" s="1127"/>
      <c r="R10" s="1127"/>
      <c r="S10" s="1127"/>
      <c r="T10" s="1127"/>
      <c r="U10" s="1127"/>
      <c r="V10" s="1127"/>
      <c r="W10" s="1127"/>
      <c r="X10" s="1127"/>
      <c r="Y10" s="59"/>
    </row>
    <row r="11" spans="1:27" ht="27" customHeight="1">
      <c r="A11" s="43"/>
      <c r="B11" s="78"/>
      <c r="C11" s="77"/>
      <c r="D11" s="60"/>
      <c r="E11" s="1127"/>
      <c r="F11" s="1127"/>
      <c r="G11" s="1127"/>
      <c r="H11" s="1127"/>
      <c r="I11" s="1127"/>
      <c r="J11" s="1127"/>
      <c r="K11" s="1127"/>
      <c r="L11" s="1127"/>
      <c r="M11" s="1127"/>
      <c r="N11" s="1127"/>
      <c r="O11" s="1127"/>
      <c r="P11" s="1127"/>
      <c r="Q11" s="1127"/>
      <c r="R11" s="1127"/>
      <c r="S11" s="1127"/>
      <c r="T11" s="1127"/>
      <c r="U11" s="1127"/>
      <c r="V11" s="1127"/>
      <c r="W11" s="1127"/>
      <c r="X11" s="1127"/>
      <c r="Y11" s="59"/>
    </row>
    <row r="12" spans="1:27" ht="12" customHeight="1">
      <c r="A12" s="43"/>
      <c r="B12" s="78"/>
      <c r="C12" s="77"/>
      <c r="D12" s="60"/>
      <c r="E12" s="1127"/>
      <c r="F12" s="1127"/>
      <c r="G12" s="1127"/>
      <c r="H12" s="1127"/>
      <c r="I12" s="1127"/>
      <c r="J12" s="1127"/>
      <c r="K12" s="1127"/>
      <c r="L12" s="1127"/>
      <c r="M12" s="1127"/>
      <c r="N12" s="1127"/>
      <c r="O12" s="1127"/>
      <c r="P12" s="1127"/>
      <c r="Q12" s="1127"/>
      <c r="R12" s="1127"/>
      <c r="S12" s="1127"/>
      <c r="T12" s="1127"/>
      <c r="U12" s="1127"/>
      <c r="V12" s="1127"/>
      <c r="W12" s="1127"/>
      <c r="X12" s="1127"/>
      <c r="Y12" s="59"/>
    </row>
    <row r="13" spans="1:27" ht="38.25" customHeight="1">
      <c r="A13" s="43"/>
      <c r="B13" s="78"/>
      <c r="C13" s="77"/>
      <c r="D13" s="60"/>
      <c r="E13" s="1127"/>
      <c r="F13" s="1127"/>
      <c r="G13" s="1127"/>
      <c r="H13" s="1127"/>
      <c r="I13" s="1127"/>
      <c r="J13" s="1127"/>
      <c r="K13" s="1127"/>
      <c r="L13" s="1127"/>
      <c r="M13" s="1127"/>
      <c r="N13" s="1127"/>
      <c r="O13" s="1127"/>
      <c r="P13" s="1127"/>
      <c r="Q13" s="1127"/>
      <c r="R13" s="1127"/>
      <c r="S13" s="1127"/>
      <c r="T13" s="1127"/>
      <c r="U13" s="1127"/>
      <c r="V13" s="1127"/>
      <c r="W13" s="1127"/>
      <c r="X13" s="1127"/>
      <c r="Y13" s="73"/>
    </row>
    <row r="14" spans="1:27" ht="15" customHeight="1">
      <c r="A14" s="43"/>
      <c r="B14" s="78"/>
      <c r="C14" s="77"/>
      <c r="D14" s="60"/>
      <c r="E14" s="1127"/>
      <c r="F14" s="1127"/>
      <c r="G14" s="1127"/>
      <c r="H14" s="1127"/>
      <c r="I14" s="1127"/>
      <c r="J14" s="1127"/>
      <c r="K14" s="1127"/>
      <c r="L14" s="1127"/>
      <c r="M14" s="1127"/>
      <c r="N14" s="1127"/>
      <c r="O14" s="1127"/>
      <c r="P14" s="1127"/>
      <c r="Q14" s="1127"/>
      <c r="R14" s="1127"/>
      <c r="S14" s="1127"/>
      <c r="T14" s="1127"/>
      <c r="U14" s="1127"/>
      <c r="V14" s="1127"/>
      <c r="W14" s="1127"/>
      <c r="X14" s="1127"/>
      <c r="Y14" s="59"/>
    </row>
    <row r="15" spans="1:27" ht="15">
      <c r="A15" s="43"/>
      <c r="B15" s="78"/>
      <c r="C15" s="77"/>
      <c r="D15" s="60"/>
      <c r="E15" s="1127"/>
      <c r="F15" s="1127"/>
      <c r="G15" s="1127"/>
      <c r="H15" s="1127"/>
      <c r="I15" s="1127"/>
      <c r="J15" s="1127"/>
      <c r="K15" s="1127"/>
      <c r="L15" s="1127"/>
      <c r="M15" s="1127"/>
      <c r="N15" s="1127"/>
      <c r="O15" s="1127"/>
      <c r="P15" s="1127"/>
      <c r="Q15" s="1127"/>
      <c r="R15" s="1127"/>
      <c r="S15" s="1127"/>
      <c r="T15" s="1127"/>
      <c r="U15" s="1127"/>
      <c r="V15" s="1127"/>
      <c r="W15" s="1127"/>
      <c r="X15" s="1127"/>
      <c r="Y15" s="59"/>
    </row>
    <row r="16" spans="1:27" ht="15">
      <c r="A16" s="43"/>
      <c r="B16" s="78"/>
      <c r="C16" s="77"/>
      <c r="D16" s="60"/>
      <c r="E16" s="1127"/>
      <c r="F16" s="1127"/>
      <c r="G16" s="1127"/>
      <c r="H16" s="1127"/>
      <c r="I16" s="1127"/>
      <c r="J16" s="1127"/>
      <c r="K16" s="1127"/>
      <c r="L16" s="1127"/>
      <c r="M16" s="1127"/>
      <c r="N16" s="1127"/>
      <c r="O16" s="1127"/>
      <c r="P16" s="1127"/>
      <c r="Q16" s="1127"/>
      <c r="R16" s="1127"/>
      <c r="S16" s="1127"/>
      <c r="T16" s="1127"/>
      <c r="U16" s="1127"/>
      <c r="V16" s="1127"/>
      <c r="W16" s="1127"/>
      <c r="X16" s="1127"/>
      <c r="Y16" s="59"/>
    </row>
    <row r="17" spans="1:25" ht="15" customHeight="1">
      <c r="A17" s="43"/>
      <c r="B17" s="78"/>
      <c r="C17" s="77"/>
      <c r="D17" s="60"/>
      <c r="E17" s="1127"/>
      <c r="F17" s="1127"/>
      <c r="G17" s="1127"/>
      <c r="H17" s="1127"/>
      <c r="I17" s="1127"/>
      <c r="J17" s="1127"/>
      <c r="K17" s="1127"/>
      <c r="L17" s="1127"/>
      <c r="M17" s="1127"/>
      <c r="N17" s="1127"/>
      <c r="O17" s="1127"/>
      <c r="P17" s="1127"/>
      <c r="Q17" s="1127"/>
      <c r="R17" s="1127"/>
      <c r="S17" s="1127"/>
      <c r="T17" s="1127"/>
      <c r="U17" s="1127"/>
      <c r="V17" s="1127"/>
      <c r="W17" s="1127"/>
      <c r="X17" s="1127"/>
      <c r="Y17" s="59"/>
    </row>
    <row r="18" spans="1:25" ht="15">
      <c r="A18" s="43"/>
      <c r="B18" s="78"/>
      <c r="C18" s="77"/>
      <c r="D18" s="60"/>
      <c r="E18" s="1127"/>
      <c r="F18" s="1127"/>
      <c r="G18" s="1127"/>
      <c r="H18" s="1127"/>
      <c r="I18" s="1127"/>
      <c r="J18" s="1127"/>
      <c r="K18" s="1127"/>
      <c r="L18" s="1127"/>
      <c r="M18" s="1127"/>
      <c r="N18" s="1127"/>
      <c r="O18" s="1127"/>
      <c r="P18" s="1127"/>
      <c r="Q18" s="1127"/>
      <c r="R18" s="1127"/>
      <c r="S18" s="1127"/>
      <c r="T18" s="1127"/>
      <c r="U18" s="1127"/>
      <c r="V18" s="1127"/>
      <c r="W18" s="1127"/>
      <c r="X18" s="1127"/>
      <c r="Y18" s="59"/>
    </row>
    <row r="19" spans="1:25" ht="59.25" customHeight="1">
      <c r="A19" s="43"/>
      <c r="B19" s="78"/>
      <c r="C19" s="77"/>
      <c r="D19" s="66"/>
      <c r="E19" s="1127"/>
      <c r="F19" s="1127"/>
      <c r="G19" s="1127"/>
      <c r="H19" s="1127"/>
      <c r="I19" s="1127"/>
      <c r="J19" s="1127"/>
      <c r="K19" s="1127"/>
      <c r="L19" s="1127"/>
      <c r="M19" s="1127"/>
      <c r="N19" s="1127"/>
      <c r="O19" s="1127"/>
      <c r="P19" s="1127"/>
      <c r="Q19" s="1127"/>
      <c r="R19" s="1127"/>
      <c r="S19" s="1127"/>
      <c r="T19" s="1127"/>
      <c r="U19" s="1127"/>
      <c r="V19" s="1127"/>
      <c r="W19" s="1127"/>
      <c r="X19" s="1127"/>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33" t="s">
        <v>254</v>
      </c>
      <c r="G21" s="1134"/>
      <c r="H21" s="1134"/>
      <c r="I21" s="1134"/>
      <c r="J21" s="1134"/>
      <c r="K21" s="1134"/>
      <c r="L21" s="1134"/>
      <c r="M21" s="1134"/>
      <c r="N21" s="60"/>
      <c r="O21" s="71" t="s">
        <v>237</v>
      </c>
      <c r="P21" s="1135" t="s">
        <v>238</v>
      </c>
      <c r="Q21" s="1136"/>
      <c r="R21" s="1136"/>
      <c r="S21" s="1136"/>
      <c r="T21" s="1136"/>
      <c r="U21" s="1136"/>
      <c r="V21" s="1136"/>
      <c r="W21" s="1136"/>
      <c r="X21" s="1136"/>
      <c r="Y21" s="59"/>
    </row>
    <row r="22" spans="1:25" ht="14.25" hidden="1" customHeight="1">
      <c r="A22" s="43"/>
      <c r="B22" s="78"/>
      <c r="C22" s="77"/>
      <c r="D22" s="61"/>
      <c r="E22" s="94" t="s">
        <v>237</v>
      </c>
      <c r="F22" s="1133" t="s">
        <v>240</v>
      </c>
      <c r="G22" s="1134"/>
      <c r="H22" s="1134"/>
      <c r="I22" s="1134"/>
      <c r="J22" s="1134"/>
      <c r="K22" s="1134"/>
      <c r="L22" s="1134"/>
      <c r="M22" s="1134"/>
      <c r="N22" s="60"/>
      <c r="O22" s="74" t="s">
        <v>237</v>
      </c>
      <c r="P22" s="1135" t="s">
        <v>587</v>
      </c>
      <c r="Q22" s="1136"/>
      <c r="R22" s="1136"/>
      <c r="S22" s="1136"/>
      <c r="T22" s="1136"/>
      <c r="U22" s="1136"/>
      <c r="V22" s="1136"/>
      <c r="W22" s="1136"/>
      <c r="X22" s="1136"/>
      <c r="Y22" s="59"/>
    </row>
    <row r="23" spans="1:25" ht="27" hidden="1" customHeight="1">
      <c r="A23" s="43"/>
      <c r="B23" s="78"/>
      <c r="C23" s="77"/>
      <c r="D23" s="61"/>
      <c r="E23" s="60"/>
      <c r="F23" s="60"/>
      <c r="G23" s="60"/>
      <c r="H23" s="60"/>
      <c r="I23" s="60"/>
      <c r="J23" s="60"/>
      <c r="K23" s="60"/>
      <c r="L23" s="60"/>
      <c r="M23" s="60"/>
      <c r="N23" s="60"/>
      <c r="O23" s="60"/>
      <c r="P23" s="1128"/>
      <c r="Q23" s="1128"/>
      <c r="R23" s="1128"/>
      <c r="S23" s="1128"/>
      <c r="T23" s="1128"/>
      <c r="U23" s="1128"/>
      <c r="V23" s="1128"/>
      <c r="W23" s="1128"/>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32" t="s">
        <v>394</v>
      </c>
      <c r="F35" s="1132"/>
      <c r="G35" s="1132"/>
      <c r="H35" s="1132"/>
      <c r="I35" s="1132"/>
      <c r="J35" s="1132"/>
      <c r="K35" s="1132"/>
      <c r="L35" s="1132"/>
      <c r="M35" s="1132"/>
      <c r="N35" s="1132"/>
      <c r="O35" s="1132"/>
      <c r="P35" s="1132"/>
      <c r="Q35" s="1132"/>
      <c r="R35" s="1132"/>
      <c r="S35" s="1132"/>
      <c r="T35" s="1132"/>
      <c r="U35" s="1132"/>
      <c r="V35" s="1132"/>
      <c r="W35" s="1132"/>
      <c r="X35" s="1132"/>
      <c r="Y35" s="59"/>
    </row>
    <row r="36" spans="1:25" ht="38.25" hidden="1" customHeight="1">
      <c r="A36" s="43"/>
      <c r="B36" s="78"/>
      <c r="C36" s="77"/>
      <c r="D36" s="61"/>
      <c r="E36" s="1132"/>
      <c r="F36" s="1132"/>
      <c r="G36" s="1132"/>
      <c r="H36" s="1132"/>
      <c r="I36" s="1132"/>
      <c r="J36" s="1132"/>
      <c r="K36" s="1132"/>
      <c r="L36" s="1132"/>
      <c r="M36" s="1132"/>
      <c r="N36" s="1132"/>
      <c r="O36" s="1132"/>
      <c r="P36" s="1132"/>
      <c r="Q36" s="1132"/>
      <c r="R36" s="1132"/>
      <c r="S36" s="1132"/>
      <c r="T36" s="1132"/>
      <c r="U36" s="1132"/>
      <c r="V36" s="1132"/>
      <c r="W36" s="1132"/>
      <c r="X36" s="1132"/>
      <c r="Y36" s="59"/>
    </row>
    <row r="37" spans="1:25" ht="9.75" hidden="1" customHeight="1">
      <c r="A37" s="43"/>
      <c r="B37" s="78"/>
      <c r="C37" s="77"/>
      <c r="D37" s="61"/>
      <c r="E37" s="1132"/>
      <c r="F37" s="1132"/>
      <c r="G37" s="1132"/>
      <c r="H37" s="1132"/>
      <c r="I37" s="1132"/>
      <c r="J37" s="1132"/>
      <c r="K37" s="1132"/>
      <c r="L37" s="1132"/>
      <c r="M37" s="1132"/>
      <c r="N37" s="1132"/>
      <c r="O37" s="1132"/>
      <c r="P37" s="1132"/>
      <c r="Q37" s="1132"/>
      <c r="R37" s="1132"/>
      <c r="S37" s="1132"/>
      <c r="T37" s="1132"/>
      <c r="U37" s="1132"/>
      <c r="V37" s="1132"/>
      <c r="W37" s="1132"/>
      <c r="X37" s="1132"/>
      <c r="Y37" s="59"/>
    </row>
    <row r="38" spans="1:25" ht="51" hidden="1" customHeight="1">
      <c r="A38" s="43"/>
      <c r="B38" s="78"/>
      <c r="C38" s="77"/>
      <c r="D38" s="61"/>
      <c r="E38" s="1132"/>
      <c r="F38" s="1132"/>
      <c r="G38" s="1132"/>
      <c r="H38" s="1132"/>
      <c r="I38" s="1132"/>
      <c r="J38" s="1132"/>
      <c r="K38" s="1132"/>
      <c r="L38" s="1132"/>
      <c r="M38" s="1132"/>
      <c r="N38" s="1132"/>
      <c r="O38" s="1132"/>
      <c r="P38" s="1132"/>
      <c r="Q38" s="1132"/>
      <c r="R38" s="1132"/>
      <c r="S38" s="1132"/>
      <c r="T38" s="1132"/>
      <c r="U38" s="1132"/>
      <c r="V38" s="1132"/>
      <c r="W38" s="1132"/>
      <c r="X38" s="1132"/>
      <c r="Y38" s="59"/>
    </row>
    <row r="39" spans="1:25" ht="15" hidden="1" customHeight="1">
      <c r="A39" s="43"/>
      <c r="B39" s="78"/>
      <c r="C39" s="77"/>
      <c r="D39" s="61"/>
      <c r="E39" s="1132"/>
      <c r="F39" s="1132"/>
      <c r="G39" s="1132"/>
      <c r="H39" s="1132"/>
      <c r="I39" s="1132"/>
      <c r="J39" s="1132"/>
      <c r="K39" s="1132"/>
      <c r="L39" s="1132"/>
      <c r="M39" s="1132"/>
      <c r="N39" s="1132"/>
      <c r="O39" s="1132"/>
      <c r="P39" s="1132"/>
      <c r="Q39" s="1132"/>
      <c r="R39" s="1132"/>
      <c r="S39" s="1132"/>
      <c r="T39" s="1132"/>
      <c r="U39" s="1132"/>
      <c r="V39" s="1132"/>
      <c r="W39" s="1132"/>
      <c r="X39" s="1132"/>
      <c r="Y39" s="59"/>
    </row>
    <row r="40" spans="1:25" ht="12" hidden="1" customHeight="1">
      <c r="A40" s="43"/>
      <c r="B40" s="78"/>
      <c r="C40" s="77"/>
      <c r="D40" s="61"/>
      <c r="E40" s="1137"/>
      <c r="F40" s="1138"/>
      <c r="G40" s="1138"/>
      <c r="H40" s="1138"/>
      <c r="I40" s="1138"/>
      <c r="J40" s="1138"/>
      <c r="K40" s="1138"/>
      <c r="L40" s="1138"/>
      <c r="M40" s="1138"/>
      <c r="N40" s="1138"/>
      <c r="O40" s="1138"/>
      <c r="P40" s="1138"/>
      <c r="Q40" s="1138"/>
      <c r="R40" s="1138"/>
      <c r="S40" s="1138"/>
      <c r="T40" s="1138"/>
      <c r="U40" s="1138"/>
      <c r="V40" s="1138"/>
      <c r="W40" s="1138"/>
      <c r="X40" s="1138"/>
      <c r="Y40" s="59"/>
    </row>
    <row r="41" spans="1:25" ht="38.25" hidden="1" customHeight="1">
      <c r="A41" s="43"/>
      <c r="B41" s="78"/>
      <c r="C41" s="77"/>
      <c r="D41" s="61"/>
      <c r="E41" s="1132"/>
      <c r="F41" s="1132"/>
      <c r="G41" s="1132"/>
      <c r="H41" s="1132"/>
      <c r="I41" s="1132"/>
      <c r="J41" s="1132"/>
      <c r="K41" s="1132"/>
      <c r="L41" s="1132"/>
      <c r="M41" s="1132"/>
      <c r="N41" s="1132"/>
      <c r="O41" s="1132"/>
      <c r="P41" s="1132"/>
      <c r="Q41" s="1132"/>
      <c r="R41" s="1132"/>
      <c r="S41" s="1132"/>
      <c r="T41" s="1132"/>
      <c r="U41" s="1132"/>
      <c r="V41" s="1132"/>
      <c r="W41" s="1132"/>
      <c r="X41" s="1132"/>
      <c r="Y41" s="59"/>
    </row>
    <row r="42" spans="1:25" ht="15" hidden="1">
      <c r="A42" s="43"/>
      <c r="B42" s="78"/>
      <c r="C42" s="77"/>
      <c r="D42" s="61"/>
      <c r="E42" s="1132"/>
      <c r="F42" s="1132"/>
      <c r="G42" s="1132"/>
      <c r="H42" s="1132"/>
      <c r="I42" s="1132"/>
      <c r="J42" s="1132"/>
      <c r="K42" s="1132"/>
      <c r="L42" s="1132"/>
      <c r="M42" s="1132"/>
      <c r="N42" s="1132"/>
      <c r="O42" s="1132"/>
      <c r="P42" s="1132"/>
      <c r="Q42" s="1132"/>
      <c r="R42" s="1132"/>
      <c r="S42" s="1132"/>
      <c r="T42" s="1132"/>
      <c r="U42" s="1132"/>
      <c r="V42" s="1132"/>
      <c r="W42" s="1132"/>
      <c r="X42" s="1132"/>
      <c r="Y42" s="59"/>
    </row>
    <row r="43" spans="1:25" ht="15" hidden="1">
      <c r="A43" s="43"/>
      <c r="B43" s="78"/>
      <c r="C43" s="77"/>
      <c r="D43" s="61"/>
      <c r="E43" s="1132"/>
      <c r="F43" s="1132"/>
      <c r="G43" s="1132"/>
      <c r="H43" s="1132"/>
      <c r="I43" s="1132"/>
      <c r="J43" s="1132"/>
      <c r="K43" s="1132"/>
      <c r="L43" s="1132"/>
      <c r="M43" s="1132"/>
      <c r="N43" s="1132"/>
      <c r="O43" s="1132"/>
      <c r="P43" s="1132"/>
      <c r="Q43" s="1132"/>
      <c r="R43" s="1132"/>
      <c r="S43" s="1132"/>
      <c r="T43" s="1132"/>
      <c r="U43" s="1132"/>
      <c r="V43" s="1132"/>
      <c r="W43" s="1132"/>
      <c r="X43" s="1132"/>
      <c r="Y43" s="59"/>
    </row>
    <row r="44" spans="1:25" ht="33.75" hidden="1" customHeight="1">
      <c r="A44" s="43"/>
      <c r="B44" s="78"/>
      <c r="C44" s="77"/>
      <c r="D44" s="66"/>
      <c r="E44" s="1132"/>
      <c r="F44" s="1132"/>
      <c r="G44" s="1132"/>
      <c r="H44" s="1132"/>
      <c r="I44" s="1132"/>
      <c r="J44" s="1132"/>
      <c r="K44" s="1132"/>
      <c r="L44" s="1132"/>
      <c r="M44" s="1132"/>
      <c r="N44" s="1132"/>
      <c r="O44" s="1132"/>
      <c r="P44" s="1132"/>
      <c r="Q44" s="1132"/>
      <c r="R44" s="1132"/>
      <c r="S44" s="1132"/>
      <c r="T44" s="1132"/>
      <c r="U44" s="1132"/>
      <c r="V44" s="1132"/>
      <c r="W44" s="1132"/>
      <c r="X44" s="1132"/>
      <c r="Y44" s="59"/>
    </row>
    <row r="45" spans="1:25" ht="15" hidden="1">
      <c r="A45" s="43"/>
      <c r="B45" s="78"/>
      <c r="C45" s="77"/>
      <c r="D45" s="66"/>
      <c r="E45" s="1132"/>
      <c r="F45" s="1132"/>
      <c r="G45" s="1132"/>
      <c r="H45" s="1132"/>
      <c r="I45" s="1132"/>
      <c r="J45" s="1132"/>
      <c r="K45" s="1132"/>
      <c r="L45" s="1132"/>
      <c r="M45" s="1132"/>
      <c r="N45" s="1132"/>
      <c r="O45" s="1132"/>
      <c r="P45" s="1132"/>
      <c r="Q45" s="1132"/>
      <c r="R45" s="1132"/>
      <c r="S45" s="1132"/>
      <c r="T45" s="1132"/>
      <c r="U45" s="1132"/>
      <c r="V45" s="1132"/>
      <c r="W45" s="1132"/>
      <c r="X45" s="1132"/>
      <c r="Y45" s="59"/>
    </row>
    <row r="46" spans="1:25" ht="24" hidden="1" customHeight="1">
      <c r="A46" s="43"/>
      <c r="B46" s="78"/>
      <c r="C46" s="77"/>
      <c r="D46" s="61"/>
      <c r="E46" s="1143" t="s">
        <v>236</v>
      </c>
      <c r="F46" s="1143"/>
      <c r="G46" s="1143"/>
      <c r="H46" s="1143"/>
      <c r="I46" s="1143"/>
      <c r="J46" s="1143"/>
      <c r="K46" s="1143"/>
      <c r="L46" s="1143"/>
      <c r="M46" s="1143"/>
      <c r="N46" s="1143"/>
      <c r="O46" s="1143"/>
      <c r="P46" s="1143"/>
      <c r="Q46" s="1143"/>
      <c r="R46" s="1143"/>
      <c r="S46" s="1143"/>
      <c r="T46" s="1143"/>
      <c r="U46" s="1143"/>
      <c r="V46" s="1143"/>
      <c r="W46" s="1143"/>
      <c r="X46" s="1143"/>
      <c r="Y46" s="59"/>
    </row>
    <row r="47" spans="1:25" ht="37.5" hidden="1" customHeight="1">
      <c r="A47" s="43"/>
      <c r="B47" s="78"/>
      <c r="C47" s="77"/>
      <c r="D47" s="61"/>
      <c r="E47" s="1143"/>
      <c r="F47" s="1143"/>
      <c r="G47" s="1143"/>
      <c r="H47" s="1143"/>
      <c r="I47" s="1143"/>
      <c r="J47" s="1143"/>
      <c r="K47" s="1143"/>
      <c r="L47" s="1143"/>
      <c r="M47" s="1143"/>
      <c r="N47" s="1143"/>
      <c r="O47" s="1143"/>
      <c r="P47" s="1143"/>
      <c r="Q47" s="1143"/>
      <c r="R47" s="1143"/>
      <c r="S47" s="1143"/>
      <c r="T47" s="1143"/>
      <c r="U47" s="1143"/>
      <c r="V47" s="1143"/>
      <c r="W47" s="1143"/>
      <c r="X47" s="1143"/>
      <c r="Y47" s="59"/>
    </row>
    <row r="48" spans="1:25" ht="24" hidden="1" customHeight="1">
      <c r="A48" s="43"/>
      <c r="B48" s="78"/>
      <c r="C48" s="77"/>
      <c r="D48" s="61"/>
      <c r="E48" s="1143"/>
      <c r="F48" s="1143"/>
      <c r="G48" s="1143"/>
      <c r="H48" s="1143"/>
      <c r="I48" s="1143"/>
      <c r="J48" s="1143"/>
      <c r="K48" s="1143"/>
      <c r="L48" s="1143"/>
      <c r="M48" s="1143"/>
      <c r="N48" s="1143"/>
      <c r="O48" s="1143"/>
      <c r="P48" s="1143"/>
      <c r="Q48" s="1143"/>
      <c r="R48" s="1143"/>
      <c r="S48" s="1143"/>
      <c r="T48" s="1143"/>
      <c r="U48" s="1143"/>
      <c r="V48" s="1143"/>
      <c r="W48" s="1143"/>
      <c r="X48" s="1143"/>
      <c r="Y48" s="59"/>
    </row>
    <row r="49" spans="1:25" ht="51" hidden="1" customHeight="1">
      <c r="A49" s="43"/>
      <c r="B49" s="78"/>
      <c r="C49" s="77"/>
      <c r="D49" s="61"/>
      <c r="E49" s="1143"/>
      <c r="F49" s="1143"/>
      <c r="G49" s="1143"/>
      <c r="H49" s="1143"/>
      <c r="I49" s="1143"/>
      <c r="J49" s="1143"/>
      <c r="K49" s="1143"/>
      <c r="L49" s="1143"/>
      <c r="M49" s="1143"/>
      <c r="N49" s="1143"/>
      <c r="O49" s="1143"/>
      <c r="P49" s="1143"/>
      <c r="Q49" s="1143"/>
      <c r="R49" s="1143"/>
      <c r="S49" s="1143"/>
      <c r="T49" s="1143"/>
      <c r="U49" s="1143"/>
      <c r="V49" s="1143"/>
      <c r="W49" s="1143"/>
      <c r="X49" s="1143"/>
      <c r="Y49" s="59"/>
    </row>
    <row r="50" spans="1:25" ht="15" hidden="1">
      <c r="A50" s="43"/>
      <c r="B50" s="78"/>
      <c r="C50" s="77"/>
      <c r="D50" s="61"/>
      <c r="E50" s="1143"/>
      <c r="F50" s="1143"/>
      <c r="G50" s="1143"/>
      <c r="H50" s="1143"/>
      <c r="I50" s="1143"/>
      <c r="J50" s="1143"/>
      <c r="K50" s="1143"/>
      <c r="L50" s="1143"/>
      <c r="M50" s="1143"/>
      <c r="N50" s="1143"/>
      <c r="O50" s="1143"/>
      <c r="P50" s="1143"/>
      <c r="Q50" s="1143"/>
      <c r="R50" s="1143"/>
      <c r="S50" s="1143"/>
      <c r="T50" s="1143"/>
      <c r="U50" s="1143"/>
      <c r="V50" s="1143"/>
      <c r="W50" s="1143"/>
      <c r="X50" s="1143"/>
      <c r="Y50" s="59"/>
    </row>
    <row r="51" spans="1:25" ht="15" hidden="1">
      <c r="A51" s="43"/>
      <c r="B51" s="78"/>
      <c r="C51" s="77"/>
      <c r="D51" s="61"/>
      <c r="E51" s="1143"/>
      <c r="F51" s="1143"/>
      <c r="G51" s="1143"/>
      <c r="H51" s="1143"/>
      <c r="I51" s="1143"/>
      <c r="J51" s="1143"/>
      <c r="K51" s="1143"/>
      <c r="L51" s="1143"/>
      <c r="M51" s="1143"/>
      <c r="N51" s="1143"/>
      <c r="O51" s="1143"/>
      <c r="P51" s="1143"/>
      <c r="Q51" s="1143"/>
      <c r="R51" s="1143"/>
      <c r="S51" s="1143"/>
      <c r="T51" s="1143"/>
      <c r="U51" s="1143"/>
      <c r="V51" s="1143"/>
      <c r="W51" s="1143"/>
      <c r="X51" s="1143"/>
      <c r="Y51" s="59"/>
    </row>
    <row r="52" spans="1:25" ht="15" hidden="1">
      <c r="A52" s="43"/>
      <c r="B52" s="78"/>
      <c r="C52" s="77"/>
      <c r="D52" s="61"/>
      <c r="E52" s="1143"/>
      <c r="F52" s="1143"/>
      <c r="G52" s="1143"/>
      <c r="H52" s="1143"/>
      <c r="I52" s="1143"/>
      <c r="J52" s="1143"/>
      <c r="K52" s="1143"/>
      <c r="L52" s="1143"/>
      <c r="M52" s="1143"/>
      <c r="N52" s="1143"/>
      <c r="O52" s="1143"/>
      <c r="P52" s="1143"/>
      <c r="Q52" s="1143"/>
      <c r="R52" s="1143"/>
      <c r="S52" s="1143"/>
      <c r="T52" s="1143"/>
      <c r="U52" s="1143"/>
      <c r="V52" s="1143"/>
      <c r="W52" s="1143"/>
      <c r="X52" s="1143"/>
      <c r="Y52" s="59"/>
    </row>
    <row r="53" spans="1:25" ht="15" hidden="1">
      <c r="A53" s="43"/>
      <c r="B53" s="78"/>
      <c r="C53" s="77"/>
      <c r="D53" s="61"/>
      <c r="E53" s="1143"/>
      <c r="F53" s="1143"/>
      <c r="G53" s="1143"/>
      <c r="H53" s="1143"/>
      <c r="I53" s="1143"/>
      <c r="J53" s="1143"/>
      <c r="K53" s="1143"/>
      <c r="L53" s="1143"/>
      <c r="M53" s="1143"/>
      <c r="N53" s="1143"/>
      <c r="O53" s="1143"/>
      <c r="P53" s="1143"/>
      <c r="Q53" s="1143"/>
      <c r="R53" s="1143"/>
      <c r="S53" s="1143"/>
      <c r="T53" s="1143"/>
      <c r="U53" s="1143"/>
      <c r="V53" s="1143"/>
      <c r="W53" s="1143"/>
      <c r="X53" s="1143"/>
      <c r="Y53" s="59"/>
    </row>
    <row r="54" spans="1:25" ht="15" hidden="1">
      <c r="A54" s="43"/>
      <c r="B54" s="78"/>
      <c r="C54" s="77"/>
      <c r="D54" s="61"/>
      <c r="E54" s="1143"/>
      <c r="F54" s="1143"/>
      <c r="G54" s="1143"/>
      <c r="H54" s="1143"/>
      <c r="I54" s="1143"/>
      <c r="J54" s="1143"/>
      <c r="K54" s="1143"/>
      <c r="L54" s="1143"/>
      <c r="M54" s="1143"/>
      <c r="N54" s="1143"/>
      <c r="O54" s="1143"/>
      <c r="P54" s="1143"/>
      <c r="Q54" s="1143"/>
      <c r="R54" s="1143"/>
      <c r="S54" s="1143"/>
      <c r="T54" s="1143"/>
      <c r="U54" s="1143"/>
      <c r="V54" s="1143"/>
      <c r="W54" s="1143"/>
      <c r="X54" s="1143"/>
      <c r="Y54" s="59"/>
    </row>
    <row r="55" spans="1:25" ht="15" hidden="1">
      <c r="A55" s="43"/>
      <c r="B55" s="78"/>
      <c r="C55" s="77"/>
      <c r="D55" s="61"/>
      <c r="E55" s="1143"/>
      <c r="F55" s="1143"/>
      <c r="G55" s="1143"/>
      <c r="H55" s="1143"/>
      <c r="I55" s="1143"/>
      <c r="J55" s="1143"/>
      <c r="K55" s="1143"/>
      <c r="L55" s="1143"/>
      <c r="M55" s="1143"/>
      <c r="N55" s="1143"/>
      <c r="O55" s="1143"/>
      <c r="P55" s="1143"/>
      <c r="Q55" s="1143"/>
      <c r="R55" s="1143"/>
      <c r="S55" s="1143"/>
      <c r="T55" s="1143"/>
      <c r="U55" s="1143"/>
      <c r="V55" s="1143"/>
      <c r="W55" s="1143"/>
      <c r="X55" s="1143"/>
      <c r="Y55" s="59"/>
    </row>
    <row r="56" spans="1:25" ht="25.5" hidden="1" customHeight="1">
      <c r="A56" s="43"/>
      <c r="B56" s="78"/>
      <c r="C56" s="77"/>
      <c r="D56" s="66"/>
      <c r="E56" s="1143"/>
      <c r="F56" s="1143"/>
      <c r="G56" s="1143"/>
      <c r="H56" s="1143"/>
      <c r="I56" s="1143"/>
      <c r="J56" s="1143"/>
      <c r="K56" s="1143"/>
      <c r="L56" s="1143"/>
      <c r="M56" s="1143"/>
      <c r="N56" s="1143"/>
      <c r="O56" s="1143"/>
      <c r="P56" s="1143"/>
      <c r="Q56" s="1143"/>
      <c r="R56" s="1143"/>
      <c r="S56" s="1143"/>
      <c r="T56" s="1143"/>
      <c r="U56" s="1143"/>
      <c r="V56" s="1143"/>
      <c r="W56" s="1143"/>
      <c r="X56" s="1143"/>
      <c r="Y56" s="59"/>
    </row>
    <row r="57" spans="1:25" ht="15" hidden="1">
      <c r="A57" s="43"/>
      <c r="B57" s="78"/>
      <c r="C57" s="77"/>
      <c r="D57" s="66"/>
      <c r="E57" s="1143"/>
      <c r="F57" s="1143"/>
      <c r="G57" s="1143"/>
      <c r="H57" s="1143"/>
      <c r="I57" s="1143"/>
      <c r="J57" s="1143"/>
      <c r="K57" s="1143"/>
      <c r="L57" s="1143"/>
      <c r="M57" s="1143"/>
      <c r="N57" s="1143"/>
      <c r="O57" s="1143"/>
      <c r="P57" s="1143"/>
      <c r="Q57" s="1143"/>
      <c r="R57" s="1143"/>
      <c r="S57" s="1143"/>
      <c r="T57" s="1143"/>
      <c r="U57" s="1143"/>
      <c r="V57" s="1143"/>
      <c r="W57" s="1143"/>
      <c r="X57" s="1143"/>
      <c r="Y57" s="59"/>
    </row>
    <row r="58" spans="1:25" ht="15" hidden="1" customHeight="1">
      <c r="A58" s="43"/>
      <c r="B58" s="78"/>
      <c r="C58" s="77"/>
      <c r="D58" s="61"/>
      <c r="E58" s="1129" t="s">
        <v>395</v>
      </c>
      <c r="F58" s="1129"/>
      <c r="G58" s="1129"/>
      <c r="H58" s="1129"/>
      <c r="I58" s="1129"/>
      <c r="J58" s="1129"/>
      <c r="K58" s="1129"/>
      <c r="L58" s="1129"/>
      <c r="M58" s="1129"/>
      <c r="N58" s="1129"/>
      <c r="O58" s="1129"/>
      <c r="P58" s="1129"/>
      <c r="Q58" s="1129"/>
      <c r="R58" s="1129"/>
      <c r="S58" s="1129"/>
      <c r="T58" s="1129"/>
      <c r="U58" s="1129"/>
      <c r="V58" s="231"/>
      <c r="W58" s="231"/>
      <c r="X58" s="231"/>
      <c r="Y58" s="59"/>
    </row>
    <row r="59" spans="1:25" ht="15" hidden="1" customHeight="1">
      <c r="A59" s="43"/>
      <c r="B59" s="78"/>
      <c r="C59" s="77"/>
      <c r="D59" s="61"/>
      <c r="E59" s="1144"/>
      <c r="F59" s="1144"/>
      <c r="G59" s="1144"/>
      <c r="H59" s="1137"/>
      <c r="I59" s="1138"/>
      <c r="J59" s="1138"/>
      <c r="K59" s="1138"/>
      <c r="L59" s="1138"/>
      <c r="M59" s="1138"/>
      <c r="N59" s="1138"/>
      <c r="O59" s="1138"/>
      <c r="P59" s="1138"/>
      <c r="Q59" s="1138"/>
      <c r="R59" s="1138"/>
      <c r="S59" s="1138"/>
      <c r="T59" s="1138"/>
      <c r="U59" s="1138"/>
      <c r="V59" s="1138"/>
      <c r="W59" s="1138"/>
      <c r="X59" s="1138"/>
      <c r="Y59" s="59"/>
    </row>
    <row r="60" spans="1:25" ht="15" hidden="1" customHeight="1">
      <c r="A60" s="43"/>
      <c r="B60" s="78"/>
      <c r="C60" s="77"/>
      <c r="D60" s="61"/>
      <c r="E60" s="1140"/>
      <c r="F60" s="1140"/>
      <c r="G60" s="1140"/>
      <c r="H60" s="1142"/>
      <c r="I60" s="1142"/>
      <c r="J60" s="1142"/>
      <c r="K60" s="1142"/>
      <c r="L60" s="1142"/>
      <c r="M60" s="1142"/>
      <c r="N60" s="1142"/>
      <c r="O60" s="1142"/>
      <c r="P60" s="1142"/>
      <c r="Q60" s="1142"/>
      <c r="R60" s="1142"/>
      <c r="S60" s="1142"/>
      <c r="T60" s="1142"/>
      <c r="U60" s="1142"/>
      <c r="V60" s="1142"/>
      <c r="W60" s="1142"/>
      <c r="X60" s="1142"/>
      <c r="Y60" s="59"/>
    </row>
    <row r="61" spans="1:25" ht="15" hidden="1">
      <c r="A61" s="43"/>
      <c r="B61" s="78"/>
      <c r="C61" s="77"/>
      <c r="D61" s="61"/>
      <c r="E61" s="70"/>
      <c r="F61" s="68"/>
      <c r="G61" s="69"/>
      <c r="H61" s="1142"/>
      <c r="I61" s="1142"/>
      <c r="J61" s="1142"/>
      <c r="K61" s="1142"/>
      <c r="L61" s="1142"/>
      <c r="M61" s="1142"/>
      <c r="N61" s="1142"/>
      <c r="O61" s="1142"/>
      <c r="P61" s="1142"/>
      <c r="Q61" s="1142"/>
      <c r="R61" s="1142"/>
      <c r="S61" s="1142"/>
      <c r="T61" s="1142"/>
      <c r="U61" s="1142"/>
      <c r="V61" s="1142"/>
      <c r="W61" s="1142"/>
      <c r="X61" s="1142"/>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29" t="s">
        <v>396</v>
      </c>
      <c r="F70" s="1129"/>
      <c r="G70" s="1129"/>
      <c r="H70" s="1129"/>
      <c r="I70" s="1129"/>
      <c r="J70" s="1129"/>
      <c r="K70" s="1129"/>
      <c r="L70" s="1129"/>
      <c r="M70" s="1129"/>
      <c r="N70" s="1129"/>
      <c r="O70" s="1129"/>
      <c r="P70" s="1129"/>
      <c r="Q70" s="1129"/>
      <c r="R70" s="1129"/>
      <c r="S70" s="1129"/>
      <c r="T70" s="1129"/>
      <c r="U70" s="450"/>
      <c r="V70" s="450"/>
      <c r="W70" s="450"/>
      <c r="X70" s="450"/>
      <c r="Y70" s="59"/>
    </row>
    <row r="71" spans="1:25" ht="15" hidden="1">
      <c r="A71" s="43"/>
      <c r="B71" s="78"/>
      <c r="C71" s="77"/>
      <c r="D71" s="61"/>
      <c r="E71" s="1129" t="s">
        <v>586</v>
      </c>
      <c r="F71" s="1129"/>
      <c r="G71" s="1129"/>
      <c r="H71" s="1129"/>
      <c r="I71" s="1129"/>
      <c r="J71" s="1129"/>
      <c r="K71" s="1129"/>
      <c r="L71" s="1129"/>
      <c r="M71" s="1129"/>
      <c r="N71" s="1129"/>
      <c r="O71" s="1129"/>
      <c r="P71" s="1129"/>
      <c r="Q71" s="1129"/>
      <c r="R71" s="1129"/>
      <c r="S71" s="1129"/>
      <c r="T71" s="1129"/>
      <c r="U71" s="451"/>
      <c r="V71" s="451"/>
      <c r="W71" s="451"/>
      <c r="X71" s="451"/>
      <c r="Y71" s="59"/>
    </row>
    <row r="72" spans="1:25" ht="40.5" hidden="1" customHeight="1">
      <c r="A72" s="43"/>
      <c r="B72" s="78"/>
      <c r="C72" s="77"/>
      <c r="D72" s="61"/>
      <c r="E72" s="451"/>
      <c r="F72" s="451"/>
      <c r="G72" s="451"/>
      <c r="H72" s="451"/>
      <c r="I72" s="451"/>
      <c r="J72" s="451"/>
      <c r="K72" s="451"/>
      <c r="L72" s="451"/>
      <c r="M72" s="451"/>
      <c r="N72" s="451"/>
      <c r="O72" s="451"/>
      <c r="P72" s="451"/>
      <c r="Q72" s="451"/>
      <c r="R72" s="451"/>
      <c r="S72" s="451"/>
      <c r="T72" s="451"/>
      <c r="U72" s="451"/>
      <c r="V72" s="451"/>
      <c r="W72" s="451"/>
      <c r="X72" s="451"/>
      <c r="Y72" s="59"/>
    </row>
    <row r="73" spans="1:25" ht="63" hidden="1" customHeight="1">
      <c r="A73" s="43"/>
      <c r="B73" s="78"/>
      <c r="C73" s="77"/>
      <c r="D73" s="61"/>
      <c r="E73" s="451"/>
      <c r="F73" s="451"/>
      <c r="G73" s="451"/>
      <c r="H73" s="451"/>
      <c r="I73" s="451"/>
      <c r="J73" s="451"/>
      <c r="K73" s="451"/>
      <c r="L73" s="451"/>
      <c r="M73" s="451"/>
      <c r="N73" s="451"/>
      <c r="O73" s="451"/>
      <c r="P73" s="451"/>
      <c r="Q73" s="451"/>
      <c r="R73" s="451"/>
      <c r="S73" s="451"/>
      <c r="T73" s="451"/>
      <c r="U73" s="451"/>
      <c r="V73" s="451"/>
      <c r="W73" s="451"/>
      <c r="X73" s="451"/>
      <c r="Y73" s="59"/>
    </row>
    <row r="74" spans="1:25" ht="30" hidden="1" customHeight="1">
      <c r="A74" s="43"/>
      <c r="B74" s="78"/>
      <c r="C74" s="77"/>
      <c r="D74" s="61"/>
      <c r="E74" s="451"/>
      <c r="F74" s="451"/>
      <c r="G74" s="451"/>
      <c r="H74" s="451"/>
      <c r="I74" s="451"/>
      <c r="J74" s="451"/>
      <c r="K74" s="451"/>
      <c r="L74" s="451"/>
      <c r="M74" s="451"/>
      <c r="N74" s="451"/>
      <c r="O74" s="451"/>
      <c r="P74" s="451"/>
      <c r="Q74" s="451"/>
      <c r="R74" s="451"/>
      <c r="S74" s="451"/>
      <c r="T74" s="451"/>
      <c r="U74" s="451"/>
      <c r="V74" s="451"/>
      <c r="W74" s="451"/>
      <c r="X74" s="451"/>
      <c r="Y74" s="59"/>
    </row>
    <row r="75" spans="1:25" ht="30" hidden="1" customHeight="1">
      <c r="A75" s="43"/>
      <c r="B75" s="78"/>
      <c r="C75" s="77"/>
      <c r="D75" s="61"/>
      <c r="E75" s="451"/>
      <c r="F75" s="451"/>
      <c r="G75" s="451"/>
      <c r="H75" s="451"/>
      <c r="I75" s="451"/>
      <c r="J75" s="451"/>
      <c r="K75" s="451"/>
      <c r="L75" s="451"/>
      <c r="M75" s="451"/>
      <c r="N75" s="451"/>
      <c r="O75" s="451"/>
      <c r="P75" s="451"/>
      <c r="Q75" s="451"/>
      <c r="R75" s="451"/>
      <c r="S75" s="451"/>
      <c r="T75" s="451"/>
      <c r="U75" s="451"/>
      <c r="V75" s="451"/>
      <c r="W75" s="451"/>
      <c r="X75" s="451"/>
      <c r="Y75" s="59"/>
    </row>
    <row r="76" spans="1:25" ht="15" hidden="1">
      <c r="A76" s="43"/>
      <c r="B76" s="78"/>
      <c r="C76" s="77"/>
      <c r="D76" s="61"/>
      <c r="E76" s="451"/>
      <c r="F76" s="451"/>
      <c r="G76" s="451"/>
      <c r="H76" s="451"/>
      <c r="I76" s="451"/>
      <c r="J76" s="451"/>
      <c r="K76" s="451"/>
      <c r="L76" s="451"/>
      <c r="M76" s="451"/>
      <c r="N76" s="451"/>
      <c r="O76" s="451"/>
      <c r="P76" s="451"/>
      <c r="Q76" s="451"/>
      <c r="R76" s="451"/>
      <c r="S76" s="451"/>
      <c r="T76" s="451"/>
      <c r="U76" s="451"/>
      <c r="V76" s="451"/>
      <c r="W76" s="451"/>
      <c r="X76" s="451"/>
      <c r="Y76" s="59"/>
    </row>
    <row r="77" spans="1:25" ht="15" hidden="1">
      <c r="A77" s="43"/>
      <c r="B77" s="78"/>
      <c r="C77" s="77"/>
      <c r="D77" s="61"/>
      <c r="E77" s="451"/>
      <c r="F77" s="451"/>
      <c r="G77" s="451"/>
      <c r="H77" s="451"/>
      <c r="I77" s="451"/>
      <c r="J77" s="451"/>
      <c r="K77" s="451"/>
      <c r="L77" s="451"/>
      <c r="M77" s="451"/>
      <c r="N77" s="451"/>
      <c r="O77" s="451"/>
      <c r="P77" s="451"/>
      <c r="Q77" s="451"/>
      <c r="R77" s="451"/>
      <c r="S77" s="451"/>
      <c r="T77" s="451"/>
      <c r="U77" s="451"/>
      <c r="V77" s="451"/>
      <c r="W77" s="451"/>
      <c r="X77" s="451"/>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2"/>
      <c r="F79" s="452"/>
      <c r="G79" s="452"/>
      <c r="H79" s="452"/>
      <c r="I79" s="452"/>
      <c r="J79" s="452"/>
      <c r="K79" s="452"/>
      <c r="L79" s="452"/>
      <c r="M79" s="452"/>
      <c r="N79" s="452"/>
      <c r="O79" s="452"/>
      <c r="P79" s="452"/>
      <c r="Q79" s="452"/>
      <c r="R79" s="452"/>
      <c r="S79" s="452"/>
      <c r="T79" s="452"/>
      <c r="U79" s="452"/>
      <c r="V79" s="452"/>
      <c r="W79" s="452"/>
      <c r="X79" s="452"/>
      <c r="Y79" s="59"/>
    </row>
    <row r="80" spans="1:25" ht="14.25" hidden="1" customHeight="1">
      <c r="A80" s="43"/>
      <c r="B80" s="78"/>
      <c r="C80" s="77"/>
      <c r="D80" s="61"/>
      <c r="E80" s="453"/>
      <c r="F80" s="453"/>
      <c r="G80" s="453"/>
      <c r="H80" s="453"/>
      <c r="Y80" s="59"/>
    </row>
    <row r="81" spans="1:25" ht="15" hidden="1">
      <c r="A81" s="43"/>
      <c r="B81" s="78"/>
      <c r="C81" s="77"/>
      <c r="D81" s="61"/>
      <c r="E81" s="1129" t="s">
        <v>395</v>
      </c>
      <c r="F81" s="1129"/>
      <c r="G81" s="1129"/>
      <c r="H81" s="1129"/>
      <c r="I81" s="1129"/>
      <c r="J81" s="1129"/>
      <c r="K81" s="1129"/>
      <c r="L81" s="1129"/>
      <c r="M81" s="1129"/>
      <c r="N81" s="1129"/>
      <c r="O81" s="1129"/>
      <c r="P81" s="1129"/>
      <c r="Q81" s="1129"/>
      <c r="R81" s="1129"/>
      <c r="S81" s="1129"/>
      <c r="T81" s="1129"/>
      <c r="U81" s="1129"/>
      <c r="V81" s="231"/>
      <c r="W81" s="231"/>
      <c r="X81" s="231"/>
      <c r="Y81" s="59"/>
    </row>
    <row r="82" spans="1:25" ht="15" hidden="1" customHeight="1">
      <c r="A82" s="43"/>
      <c r="B82" s="78"/>
      <c r="C82" s="77"/>
      <c r="D82" s="61"/>
      <c r="E82" s="1140"/>
      <c r="F82" s="1140"/>
      <c r="G82" s="1140"/>
      <c r="H82" s="1137"/>
      <c r="I82" s="1138"/>
      <c r="J82" s="1138"/>
      <c r="K82" s="1138"/>
      <c r="L82" s="1138"/>
      <c r="M82" s="1138"/>
      <c r="N82" s="1138"/>
      <c r="O82" s="1138"/>
      <c r="P82" s="1138"/>
      <c r="Q82" s="1138"/>
      <c r="R82" s="1138"/>
      <c r="S82" s="1138"/>
      <c r="T82" s="1138"/>
      <c r="U82" s="1138"/>
      <c r="V82" s="1138"/>
      <c r="W82" s="1138"/>
      <c r="X82" s="1138"/>
      <c r="Y82" s="59"/>
    </row>
    <row r="83" spans="1:25" ht="15" hidden="1" customHeight="1">
      <c r="A83" s="43"/>
      <c r="B83" s="78"/>
      <c r="C83" s="77"/>
      <c r="D83" s="61"/>
      <c r="Y83" s="59"/>
    </row>
    <row r="84" spans="1:25" ht="15" hidden="1" customHeight="1">
      <c r="A84" s="43"/>
      <c r="B84" s="78"/>
      <c r="C84" s="77"/>
      <c r="D84" s="61"/>
      <c r="E84" s="70"/>
      <c r="F84" s="68"/>
      <c r="G84" s="69"/>
      <c r="H84" s="1142"/>
      <c r="I84" s="1142"/>
      <c r="J84" s="1142"/>
      <c r="K84" s="1142"/>
      <c r="L84" s="1142"/>
      <c r="M84" s="1142"/>
      <c r="N84" s="1142"/>
      <c r="O84" s="1142"/>
      <c r="P84" s="1142"/>
      <c r="Q84" s="1142"/>
      <c r="R84" s="1142"/>
      <c r="S84" s="1142"/>
      <c r="T84" s="1142"/>
      <c r="U84" s="1142"/>
      <c r="V84" s="1142"/>
      <c r="W84" s="1142"/>
      <c r="X84" s="1142"/>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41" t="s">
        <v>235</v>
      </c>
      <c r="F98" s="1141"/>
      <c r="G98" s="1141"/>
      <c r="H98" s="1141"/>
      <c r="I98" s="1141"/>
      <c r="J98" s="1141"/>
      <c r="K98" s="1141"/>
      <c r="L98" s="1141"/>
      <c r="M98" s="1141"/>
      <c r="N98" s="1141"/>
      <c r="O98" s="1141"/>
      <c r="P98" s="1141"/>
      <c r="Q98" s="1141"/>
      <c r="R98" s="1141"/>
      <c r="S98" s="1141"/>
      <c r="T98" s="1141"/>
      <c r="U98" s="1141"/>
      <c r="V98" s="1141"/>
      <c r="W98" s="1141"/>
      <c r="X98" s="1141"/>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39" t="s">
        <v>234</v>
      </c>
      <c r="G100" s="1139"/>
      <c r="H100" s="1139"/>
      <c r="I100" s="1139"/>
      <c r="J100" s="1139"/>
      <c r="K100" s="1139"/>
      <c r="L100" s="1139"/>
      <c r="M100" s="1139"/>
      <c r="N100" s="1139"/>
      <c r="O100" s="1139"/>
      <c r="P100" s="1139"/>
      <c r="Q100" s="1139"/>
      <c r="R100" s="1139"/>
      <c r="S100" s="1139"/>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39" t="s">
        <v>233</v>
      </c>
      <c r="G102" s="1139"/>
      <c r="H102" s="1139"/>
      <c r="I102" s="1139"/>
      <c r="J102" s="1139"/>
      <c r="K102" s="1139"/>
      <c r="L102" s="1139"/>
      <c r="M102" s="1139"/>
      <c r="N102" s="1139"/>
      <c r="O102" s="1139"/>
      <c r="P102" s="1139"/>
      <c r="Q102" s="1139"/>
      <c r="R102" s="1139"/>
      <c r="S102" s="1139"/>
      <c r="T102" s="1139"/>
      <c r="U102" s="1139"/>
      <c r="V102" s="1139"/>
      <c r="W102" s="1139"/>
      <c r="X102" s="1139"/>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196" t="s">
        <v>491</v>
      </c>
      <c r="G2" s="1197"/>
      <c r="H2" s="1198"/>
      <c r="I2" s="436"/>
    </row>
    <row r="3" spans="1:20" ht="3" customHeight="1"/>
    <row r="4" spans="1:20" s="190" customFormat="1" ht="11.25">
      <c r="A4" s="214"/>
      <c r="B4" s="214"/>
      <c r="C4" s="214"/>
      <c r="D4" s="214"/>
      <c r="F4" s="1157" t="s">
        <v>454</v>
      </c>
      <c r="G4" s="1157"/>
      <c r="H4" s="1157"/>
      <c r="I4" s="1199"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199"/>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27.12.2022</v>
      </c>
      <c r="I7" s="196" t="s">
        <v>493</v>
      </c>
      <c r="J7" s="334"/>
      <c r="K7" s="214"/>
      <c r="L7" s="214"/>
      <c r="M7" s="214"/>
      <c r="N7" s="214"/>
      <c r="O7" s="214"/>
      <c r="P7" s="214"/>
      <c r="Q7" s="214"/>
      <c r="R7" s="214"/>
      <c r="S7" s="214"/>
      <c r="T7" s="214"/>
    </row>
    <row r="8" spans="1:20" s="190" customFormat="1" ht="45">
      <c r="A8" s="1200">
        <v>1</v>
      </c>
      <c r="B8" s="214"/>
      <c r="C8" s="214"/>
      <c r="D8" s="214"/>
      <c r="F8" s="335" t="str">
        <f>"2." &amp;mergeValue(A8)</f>
        <v>2.1</v>
      </c>
      <c r="G8" s="417" t="s">
        <v>494</v>
      </c>
      <c r="H8" s="317" t="str">
        <f>IF('Перечень тарифов'!R21="","наименование отсутствует","" &amp; 'Перечень тарифов'!R21 &amp; "")</f>
        <v>наименование отсутствует</v>
      </c>
      <c r="I8" s="196" t="s">
        <v>590</v>
      </c>
      <c r="J8" s="334"/>
      <c r="K8" s="214"/>
      <c r="L8" s="214"/>
      <c r="M8" s="214"/>
      <c r="N8" s="214"/>
      <c r="O8" s="214"/>
      <c r="P8" s="214"/>
      <c r="Q8" s="214"/>
      <c r="R8" s="214"/>
      <c r="S8" s="214"/>
      <c r="T8" s="214"/>
    </row>
    <row r="9" spans="1:20" s="190" customFormat="1" ht="22.5">
      <c r="A9" s="1200"/>
      <c r="B9" s="214"/>
      <c r="C9" s="214"/>
      <c r="D9" s="214"/>
      <c r="F9" s="335" t="str">
        <f>"3." &amp;mergeValue(A9)</f>
        <v>3.1</v>
      </c>
      <c r="G9" s="417" t="s">
        <v>495</v>
      </c>
      <c r="H9" s="317" t="str">
        <f>IF('Перечень тарифов'!F21="","наименование отсутствует","" &amp; 'Перечень тарифов'!F21 &amp; "")</f>
        <v>Подключение (технологическое присоединение) к системе теплоснабжения</v>
      </c>
      <c r="I9" s="196" t="s">
        <v>588</v>
      </c>
      <c r="J9" s="334"/>
      <c r="K9" s="214"/>
      <c r="L9" s="214"/>
      <c r="M9" s="214"/>
      <c r="N9" s="214"/>
      <c r="O9" s="214"/>
      <c r="P9" s="214"/>
      <c r="Q9" s="214"/>
      <c r="R9" s="214"/>
      <c r="S9" s="214"/>
      <c r="T9" s="214"/>
    </row>
    <row r="10" spans="1:20" s="190" customFormat="1" ht="22.5">
      <c r="A10" s="1200"/>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0"/>
      <c r="B11" s="1200">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00"/>
      <c r="B12" s="1200"/>
      <c r="C12" s="1200">
        <v>1</v>
      </c>
      <c r="D12" s="344"/>
      <c r="F12" s="335" t="str">
        <f>"4."&amp;mergeValue(A12) &amp;"."&amp;mergeValue(B12)&amp;"."&amp;mergeValue(C12)</f>
        <v>4.1.1.1</v>
      </c>
      <c r="G12" s="341" t="s">
        <v>497</v>
      </c>
      <c r="H12" s="317" t="str">
        <f>IF(Территории!H13="","","" &amp; Территории!H13 &amp; "")</f>
        <v>Город Челябинск</v>
      </c>
      <c r="I12" s="196" t="s">
        <v>500</v>
      </c>
      <c r="J12" s="334"/>
      <c r="K12" s="214"/>
      <c r="L12" s="214"/>
      <c r="M12" s="214"/>
      <c r="N12" s="214"/>
      <c r="O12" s="214"/>
      <c r="P12" s="214"/>
      <c r="Q12" s="214"/>
      <c r="R12" s="214"/>
      <c r="S12" s="214"/>
      <c r="T12" s="214"/>
    </row>
    <row r="13" spans="1:20" s="190" customFormat="1" ht="56.25">
      <c r="A13" s="1200"/>
      <c r="B13" s="1200"/>
      <c r="C13" s="1200"/>
      <c r="D13" s="344">
        <v>1</v>
      </c>
      <c r="F13" s="335" t="str">
        <f>"4."&amp;mergeValue(A13) &amp;"."&amp;mergeValue(B13)&amp;"."&amp;mergeValue(C13)&amp;"."&amp;mergeValue(D13)</f>
        <v>4.1.1.1.1</v>
      </c>
      <c r="G13" s="420" t="s">
        <v>498</v>
      </c>
      <c r="H13" s="317" t="str">
        <f>IF(Территории!R14="","","" &amp; Территории!R14 &amp; "")</f>
        <v>Город Челябинск (75701000)</v>
      </c>
      <c r="I13" s="1106" t="s">
        <v>591</v>
      </c>
      <c r="J13" s="334"/>
      <c r="K13" s="214"/>
      <c r="L13" s="214"/>
      <c r="M13" s="214"/>
      <c r="N13" s="214"/>
      <c r="O13" s="214"/>
      <c r="P13" s="214"/>
      <c r="Q13" s="214"/>
      <c r="R13" s="214"/>
      <c r="S13" s="214"/>
      <c r="T13" s="214"/>
    </row>
    <row r="14" spans="1:20" s="326" customFormat="1" ht="3" customHeight="1">
      <c r="A14" s="327"/>
      <c r="B14" s="327"/>
      <c r="C14" s="327"/>
      <c r="D14" s="327"/>
      <c r="F14" s="345"/>
      <c r="G14" s="346"/>
      <c r="H14" s="347"/>
      <c r="I14" s="348"/>
      <c r="J14" s="327"/>
      <c r="K14" s="327"/>
      <c r="L14" s="327"/>
      <c r="M14" s="327"/>
      <c r="N14" s="327"/>
      <c r="O14" s="327"/>
      <c r="P14" s="327"/>
      <c r="Q14" s="327"/>
      <c r="R14" s="327"/>
      <c r="S14" s="327"/>
      <c r="T14" s="327"/>
    </row>
    <row r="15" spans="1:20" s="326" customFormat="1" ht="15" customHeight="1">
      <c r="A15" s="327"/>
      <c r="B15" s="327"/>
      <c r="C15" s="327"/>
      <c r="D15" s="327"/>
      <c r="F15" s="325"/>
      <c r="G15" s="1195" t="s">
        <v>593</v>
      </c>
      <c r="H15" s="1195"/>
      <c r="I15" s="226"/>
      <c r="J15" s="327"/>
      <c r="K15" s="327"/>
      <c r="L15" s="327"/>
      <c r="M15" s="327"/>
      <c r="N15" s="327"/>
      <c r="O15" s="327"/>
      <c r="P15" s="327"/>
      <c r="Q15" s="327"/>
      <c r="R15" s="327"/>
      <c r="S15" s="327"/>
      <c r="T15" s="327"/>
    </row>
  </sheetData>
  <sheetProtection algorithmName="SHA-512" hashValue="OQBBWXSqFfs7B0sku9XRPVI8qipL4y3osaBNckplY06zhjRB/rECjHTRuGUeb2Mz0AEtnicTpKGi7OmrPaEyQw==" saltValue="i1Nn+FAaTDsOorJQrh9Gmg==" spinCount="100000"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28"/>
  <sheetViews>
    <sheetView showGridLines="0" topLeftCell="I4" zoomScaleNormal="100" workbookViewId="0">
      <selection activeCell="X23" sqref="X23:X25"/>
    </sheetView>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7.42578125" style="478" customWidth="1"/>
    <col min="14" max="14" width="2.7109375" style="478" hidden="1" customWidth="1"/>
    <col min="15" max="15" width="26.42578125" style="478" customWidth="1"/>
    <col min="16" max="18" width="23.7109375" style="478" customWidth="1"/>
    <col min="19" max="19" width="11.7109375" style="478" customWidth="1"/>
    <col min="20" max="20" width="3.7109375" style="478" customWidth="1"/>
    <col min="21" max="21" width="11.7109375" style="478" customWidth="1"/>
    <col min="22" max="22" width="8.5703125" style="478" hidden="1" customWidth="1"/>
    <col min="23" max="23" width="4.7109375" style="478" customWidth="1"/>
    <col min="24" max="24" width="115.7109375" style="478" customWidth="1"/>
    <col min="25" max="25" width="10.5703125" style="1009"/>
    <col min="26" max="29" width="10.5703125" style="502"/>
    <col min="30" max="246" width="10.5703125" style="478"/>
    <col min="247" max="254" width="0" style="478" hidden="1" customWidth="1"/>
    <col min="255" max="257" width="3.7109375" style="478" customWidth="1"/>
    <col min="258" max="258" width="12.7109375" style="478" customWidth="1"/>
    <col min="259" max="259" width="47.42578125" style="478" customWidth="1"/>
    <col min="260" max="260" width="0" style="478" hidden="1" customWidth="1"/>
    <col min="261" max="261" width="24.7109375" style="478" customWidth="1"/>
    <col min="262" max="262" width="14.7109375" style="478" customWidth="1"/>
    <col min="263" max="264" width="15.7109375" style="478" customWidth="1"/>
    <col min="265" max="265" width="11.7109375" style="478" customWidth="1"/>
    <col min="266" max="266" width="6.42578125" style="478" bestFit="1" customWidth="1"/>
    <col min="267" max="267" width="11.7109375" style="478" customWidth="1"/>
    <col min="268" max="268" width="0" style="478" hidden="1" customWidth="1"/>
    <col min="269" max="269" width="3.7109375" style="478" customWidth="1"/>
    <col min="270" max="270" width="11.140625" style="478" bestFit="1" customWidth="1"/>
    <col min="271" max="502" width="10.5703125" style="478"/>
    <col min="503" max="510" width="0" style="478" hidden="1" customWidth="1"/>
    <col min="511" max="513" width="3.7109375" style="478" customWidth="1"/>
    <col min="514" max="514" width="12.7109375" style="478" customWidth="1"/>
    <col min="515" max="515" width="47.42578125" style="478" customWidth="1"/>
    <col min="516" max="516" width="0" style="478" hidden="1" customWidth="1"/>
    <col min="517" max="517" width="24.7109375" style="478" customWidth="1"/>
    <col min="518" max="518" width="14.7109375" style="478" customWidth="1"/>
    <col min="519" max="520" width="15.7109375" style="478" customWidth="1"/>
    <col min="521" max="521" width="11.7109375" style="478" customWidth="1"/>
    <col min="522" max="522" width="6.42578125" style="478" bestFit="1" customWidth="1"/>
    <col min="523" max="523" width="11.7109375" style="478" customWidth="1"/>
    <col min="524" max="524" width="0" style="478" hidden="1" customWidth="1"/>
    <col min="525" max="525" width="3.7109375" style="478" customWidth="1"/>
    <col min="526" max="526" width="11.140625" style="478" bestFit="1" customWidth="1"/>
    <col min="527" max="758" width="10.5703125" style="478"/>
    <col min="759" max="766" width="0" style="478" hidden="1" customWidth="1"/>
    <col min="767" max="769" width="3.7109375" style="478" customWidth="1"/>
    <col min="770" max="770" width="12.7109375" style="478" customWidth="1"/>
    <col min="771" max="771" width="47.42578125" style="478" customWidth="1"/>
    <col min="772" max="772" width="0" style="478" hidden="1" customWidth="1"/>
    <col min="773" max="773" width="24.7109375" style="478" customWidth="1"/>
    <col min="774" max="774" width="14.7109375" style="478" customWidth="1"/>
    <col min="775" max="776" width="15.7109375" style="478" customWidth="1"/>
    <col min="777" max="777" width="11.7109375" style="478" customWidth="1"/>
    <col min="778" max="778" width="6.42578125" style="478" bestFit="1" customWidth="1"/>
    <col min="779" max="779" width="11.7109375" style="478" customWidth="1"/>
    <col min="780" max="780" width="0" style="478" hidden="1" customWidth="1"/>
    <col min="781" max="781" width="3.7109375" style="478" customWidth="1"/>
    <col min="782" max="782" width="11.140625" style="478" bestFit="1" customWidth="1"/>
    <col min="783"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0" style="478" hidden="1" customWidth="1"/>
    <col min="1029" max="1029" width="24.7109375" style="478" customWidth="1"/>
    <col min="1030" max="1030" width="14.7109375" style="478" customWidth="1"/>
    <col min="1031" max="1032" width="15.7109375" style="478" customWidth="1"/>
    <col min="1033" max="1033" width="11.7109375" style="478" customWidth="1"/>
    <col min="1034" max="1034" width="6.42578125" style="478" bestFit="1" customWidth="1"/>
    <col min="1035" max="1035" width="11.7109375" style="478" customWidth="1"/>
    <col min="1036" max="1036" width="0" style="478" hidden="1" customWidth="1"/>
    <col min="1037" max="1037" width="3.7109375" style="478" customWidth="1"/>
    <col min="1038" max="1038" width="11.140625" style="478" bestFit="1" customWidth="1"/>
    <col min="1039"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0" style="478" hidden="1" customWidth="1"/>
    <col min="1285" max="1285" width="24.7109375" style="478" customWidth="1"/>
    <col min="1286" max="1286" width="14.7109375" style="478" customWidth="1"/>
    <col min="1287" max="1288" width="15.7109375" style="478" customWidth="1"/>
    <col min="1289" max="1289" width="11.7109375" style="478" customWidth="1"/>
    <col min="1290" max="1290" width="6.42578125" style="478" bestFit="1" customWidth="1"/>
    <col min="1291" max="1291" width="11.7109375" style="478" customWidth="1"/>
    <col min="1292" max="1292" width="0" style="478" hidden="1" customWidth="1"/>
    <col min="1293" max="1293" width="3.7109375" style="478" customWidth="1"/>
    <col min="1294" max="1294" width="11.140625" style="478" bestFit="1" customWidth="1"/>
    <col min="1295"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0" style="478" hidden="1" customWidth="1"/>
    <col min="1541" max="1541" width="24.7109375" style="478" customWidth="1"/>
    <col min="1542" max="1542" width="14.7109375" style="478" customWidth="1"/>
    <col min="1543" max="1544" width="15.7109375" style="478" customWidth="1"/>
    <col min="1545" max="1545" width="11.7109375" style="478" customWidth="1"/>
    <col min="1546" max="1546" width="6.42578125" style="478" bestFit="1" customWidth="1"/>
    <col min="1547" max="1547" width="11.7109375" style="478" customWidth="1"/>
    <col min="1548" max="1548" width="0" style="478" hidden="1" customWidth="1"/>
    <col min="1549" max="1549" width="3.7109375" style="478" customWidth="1"/>
    <col min="1550" max="1550" width="11.140625" style="478" bestFit="1" customWidth="1"/>
    <col min="1551"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0" style="478" hidden="1" customWidth="1"/>
    <col min="1797" max="1797" width="24.7109375" style="478" customWidth="1"/>
    <col min="1798" max="1798" width="14.7109375" style="478" customWidth="1"/>
    <col min="1799" max="1800" width="15.7109375" style="478" customWidth="1"/>
    <col min="1801" max="1801" width="11.7109375" style="478" customWidth="1"/>
    <col min="1802" max="1802" width="6.42578125" style="478" bestFit="1" customWidth="1"/>
    <col min="1803" max="1803" width="11.7109375" style="478" customWidth="1"/>
    <col min="1804" max="1804" width="0" style="478" hidden="1" customWidth="1"/>
    <col min="1805" max="1805" width="3.7109375" style="478" customWidth="1"/>
    <col min="1806" max="1806" width="11.140625" style="478" bestFit="1" customWidth="1"/>
    <col min="1807"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0" style="478" hidden="1" customWidth="1"/>
    <col min="2053" max="2053" width="24.7109375" style="478" customWidth="1"/>
    <col min="2054" max="2054" width="14.7109375" style="478" customWidth="1"/>
    <col min="2055" max="2056" width="15.7109375" style="478" customWidth="1"/>
    <col min="2057" max="2057" width="11.7109375" style="478" customWidth="1"/>
    <col min="2058" max="2058" width="6.42578125" style="478" bestFit="1" customWidth="1"/>
    <col min="2059" max="2059" width="11.7109375" style="478" customWidth="1"/>
    <col min="2060" max="2060" width="0" style="478" hidden="1" customWidth="1"/>
    <col min="2061" max="2061" width="3.7109375" style="478" customWidth="1"/>
    <col min="2062" max="2062" width="11.140625" style="478" bestFit="1" customWidth="1"/>
    <col min="2063"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0" style="478" hidden="1" customWidth="1"/>
    <col min="2309" max="2309" width="24.7109375" style="478" customWidth="1"/>
    <col min="2310" max="2310" width="14.7109375" style="478" customWidth="1"/>
    <col min="2311" max="2312" width="15.7109375" style="478" customWidth="1"/>
    <col min="2313" max="2313" width="11.7109375" style="478" customWidth="1"/>
    <col min="2314" max="2314" width="6.42578125" style="478" bestFit="1" customWidth="1"/>
    <col min="2315" max="2315" width="11.7109375" style="478" customWidth="1"/>
    <col min="2316" max="2316" width="0" style="478" hidden="1" customWidth="1"/>
    <col min="2317" max="2317" width="3.7109375" style="478" customWidth="1"/>
    <col min="2318" max="2318" width="11.140625" style="478" bestFit="1" customWidth="1"/>
    <col min="2319"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0" style="478" hidden="1" customWidth="1"/>
    <col min="2565" max="2565" width="24.7109375" style="478" customWidth="1"/>
    <col min="2566" max="2566" width="14.7109375" style="478" customWidth="1"/>
    <col min="2567" max="2568" width="15.7109375" style="478" customWidth="1"/>
    <col min="2569" max="2569" width="11.7109375" style="478" customWidth="1"/>
    <col min="2570" max="2570" width="6.42578125" style="478" bestFit="1" customWidth="1"/>
    <col min="2571" max="2571" width="11.7109375" style="478" customWidth="1"/>
    <col min="2572" max="2572" width="0" style="478" hidden="1" customWidth="1"/>
    <col min="2573" max="2573" width="3.7109375" style="478" customWidth="1"/>
    <col min="2574" max="2574" width="11.140625" style="478" bestFit="1" customWidth="1"/>
    <col min="2575"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0" style="478" hidden="1" customWidth="1"/>
    <col min="2821" max="2821" width="24.7109375" style="478" customWidth="1"/>
    <col min="2822" max="2822" width="14.7109375" style="478" customWidth="1"/>
    <col min="2823" max="2824" width="15.7109375" style="478" customWidth="1"/>
    <col min="2825" max="2825" width="11.7109375" style="478" customWidth="1"/>
    <col min="2826" max="2826" width="6.42578125" style="478" bestFit="1" customWidth="1"/>
    <col min="2827" max="2827" width="11.7109375" style="478" customWidth="1"/>
    <col min="2828" max="2828" width="0" style="478" hidden="1" customWidth="1"/>
    <col min="2829" max="2829" width="3.7109375" style="478" customWidth="1"/>
    <col min="2830" max="2830" width="11.140625" style="478" bestFit="1" customWidth="1"/>
    <col min="2831"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0" style="478" hidden="1" customWidth="1"/>
    <col min="3077" max="3077" width="24.7109375" style="478" customWidth="1"/>
    <col min="3078" max="3078" width="14.7109375" style="478" customWidth="1"/>
    <col min="3079" max="3080" width="15.7109375" style="478" customWidth="1"/>
    <col min="3081" max="3081" width="11.7109375" style="478" customWidth="1"/>
    <col min="3082" max="3082" width="6.42578125" style="478" bestFit="1" customWidth="1"/>
    <col min="3083" max="3083" width="11.7109375" style="478" customWidth="1"/>
    <col min="3084" max="3084" width="0" style="478" hidden="1" customWidth="1"/>
    <col min="3085" max="3085" width="3.7109375" style="478" customWidth="1"/>
    <col min="3086" max="3086" width="11.140625" style="478" bestFit="1" customWidth="1"/>
    <col min="3087"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0" style="478" hidden="1" customWidth="1"/>
    <col min="3333" max="3333" width="24.7109375" style="478" customWidth="1"/>
    <col min="3334" max="3334" width="14.7109375" style="478" customWidth="1"/>
    <col min="3335" max="3336" width="15.7109375" style="478" customWidth="1"/>
    <col min="3337" max="3337" width="11.7109375" style="478" customWidth="1"/>
    <col min="3338" max="3338" width="6.42578125" style="478" bestFit="1" customWidth="1"/>
    <col min="3339" max="3339" width="11.7109375" style="478" customWidth="1"/>
    <col min="3340" max="3340" width="0" style="478" hidden="1" customWidth="1"/>
    <col min="3341" max="3341" width="3.7109375" style="478" customWidth="1"/>
    <col min="3342" max="3342" width="11.140625" style="478" bestFit="1" customWidth="1"/>
    <col min="3343"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0" style="478" hidden="1" customWidth="1"/>
    <col min="3589" max="3589" width="24.7109375" style="478" customWidth="1"/>
    <col min="3590" max="3590" width="14.7109375" style="478" customWidth="1"/>
    <col min="3591" max="3592" width="15.7109375" style="478" customWidth="1"/>
    <col min="3593" max="3593" width="11.7109375" style="478" customWidth="1"/>
    <col min="3594" max="3594" width="6.42578125" style="478" bestFit="1" customWidth="1"/>
    <col min="3595" max="3595" width="11.7109375" style="478" customWidth="1"/>
    <col min="3596" max="3596" width="0" style="478" hidden="1" customWidth="1"/>
    <col min="3597" max="3597" width="3.7109375" style="478" customWidth="1"/>
    <col min="3598" max="3598" width="11.140625" style="478" bestFit="1" customWidth="1"/>
    <col min="3599"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0" style="478" hidden="1" customWidth="1"/>
    <col min="3845" max="3845" width="24.7109375" style="478" customWidth="1"/>
    <col min="3846" max="3846" width="14.7109375" style="478" customWidth="1"/>
    <col min="3847" max="3848" width="15.7109375" style="478" customWidth="1"/>
    <col min="3849" max="3849" width="11.7109375" style="478" customWidth="1"/>
    <col min="3850" max="3850" width="6.42578125" style="478" bestFit="1" customWidth="1"/>
    <col min="3851" max="3851" width="11.7109375" style="478" customWidth="1"/>
    <col min="3852" max="3852" width="0" style="478" hidden="1" customWidth="1"/>
    <col min="3853" max="3853" width="3.7109375" style="478" customWidth="1"/>
    <col min="3854" max="3854" width="11.140625" style="478" bestFit="1" customWidth="1"/>
    <col min="3855"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0" style="478" hidden="1" customWidth="1"/>
    <col min="4101" max="4101" width="24.7109375" style="478" customWidth="1"/>
    <col min="4102" max="4102" width="14.7109375" style="478" customWidth="1"/>
    <col min="4103" max="4104" width="15.7109375" style="478" customWidth="1"/>
    <col min="4105" max="4105" width="11.7109375" style="478" customWidth="1"/>
    <col min="4106" max="4106" width="6.42578125" style="478" bestFit="1" customWidth="1"/>
    <col min="4107" max="4107" width="11.7109375" style="478" customWidth="1"/>
    <col min="4108" max="4108" width="0" style="478" hidden="1" customWidth="1"/>
    <col min="4109" max="4109" width="3.7109375" style="478" customWidth="1"/>
    <col min="4110" max="4110" width="11.140625" style="478" bestFit="1" customWidth="1"/>
    <col min="4111"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0" style="478" hidden="1" customWidth="1"/>
    <col min="4357" max="4357" width="24.7109375" style="478" customWidth="1"/>
    <col min="4358" max="4358" width="14.7109375" style="478" customWidth="1"/>
    <col min="4359" max="4360" width="15.7109375" style="478" customWidth="1"/>
    <col min="4361" max="4361" width="11.7109375" style="478" customWidth="1"/>
    <col min="4362" max="4362" width="6.42578125" style="478" bestFit="1" customWidth="1"/>
    <col min="4363" max="4363" width="11.7109375" style="478" customWidth="1"/>
    <col min="4364" max="4364" width="0" style="478" hidden="1" customWidth="1"/>
    <col min="4365" max="4365" width="3.7109375" style="478" customWidth="1"/>
    <col min="4366" max="4366" width="11.140625" style="478" bestFit="1" customWidth="1"/>
    <col min="4367"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0" style="478" hidden="1" customWidth="1"/>
    <col min="4613" max="4613" width="24.7109375" style="478" customWidth="1"/>
    <col min="4614" max="4614" width="14.7109375" style="478" customWidth="1"/>
    <col min="4615" max="4616" width="15.7109375" style="478" customWidth="1"/>
    <col min="4617" max="4617" width="11.7109375" style="478" customWidth="1"/>
    <col min="4618" max="4618" width="6.42578125" style="478" bestFit="1" customWidth="1"/>
    <col min="4619" max="4619" width="11.7109375" style="478" customWidth="1"/>
    <col min="4620" max="4620" width="0" style="478" hidden="1" customWidth="1"/>
    <col min="4621" max="4621" width="3.7109375" style="478" customWidth="1"/>
    <col min="4622" max="4622" width="11.140625" style="478" bestFit="1" customWidth="1"/>
    <col min="4623"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0" style="478" hidden="1" customWidth="1"/>
    <col min="4869" max="4869" width="24.7109375" style="478" customWidth="1"/>
    <col min="4870" max="4870" width="14.7109375" style="478" customWidth="1"/>
    <col min="4871" max="4872" width="15.7109375" style="478" customWidth="1"/>
    <col min="4873" max="4873" width="11.7109375" style="478" customWidth="1"/>
    <col min="4874" max="4874" width="6.42578125" style="478" bestFit="1" customWidth="1"/>
    <col min="4875" max="4875" width="11.7109375" style="478" customWidth="1"/>
    <col min="4876" max="4876" width="0" style="478" hidden="1" customWidth="1"/>
    <col min="4877" max="4877" width="3.7109375" style="478" customWidth="1"/>
    <col min="4878" max="4878" width="11.140625" style="478" bestFit="1" customWidth="1"/>
    <col min="4879"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0" style="478" hidden="1" customWidth="1"/>
    <col min="5125" max="5125" width="24.7109375" style="478" customWidth="1"/>
    <col min="5126" max="5126" width="14.7109375" style="478" customWidth="1"/>
    <col min="5127" max="5128" width="15.7109375" style="478" customWidth="1"/>
    <col min="5129" max="5129" width="11.7109375" style="478" customWidth="1"/>
    <col min="5130" max="5130" width="6.42578125" style="478" bestFit="1" customWidth="1"/>
    <col min="5131" max="5131" width="11.7109375" style="478" customWidth="1"/>
    <col min="5132" max="5132" width="0" style="478" hidden="1" customWidth="1"/>
    <col min="5133" max="5133" width="3.7109375" style="478" customWidth="1"/>
    <col min="5134" max="5134" width="11.140625" style="478" bestFit="1" customWidth="1"/>
    <col min="5135"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0" style="478" hidden="1" customWidth="1"/>
    <col min="5381" max="5381" width="24.7109375" style="478" customWidth="1"/>
    <col min="5382" max="5382" width="14.7109375" style="478" customWidth="1"/>
    <col min="5383" max="5384" width="15.7109375" style="478" customWidth="1"/>
    <col min="5385" max="5385" width="11.7109375" style="478" customWidth="1"/>
    <col min="5386" max="5386" width="6.42578125" style="478" bestFit="1" customWidth="1"/>
    <col min="5387" max="5387" width="11.7109375" style="478" customWidth="1"/>
    <col min="5388" max="5388" width="0" style="478" hidden="1" customWidth="1"/>
    <col min="5389" max="5389" width="3.7109375" style="478" customWidth="1"/>
    <col min="5390" max="5390" width="11.140625" style="478" bestFit="1" customWidth="1"/>
    <col min="5391"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0" style="478" hidden="1" customWidth="1"/>
    <col min="5637" max="5637" width="24.7109375" style="478" customWidth="1"/>
    <col min="5638" max="5638" width="14.7109375" style="478" customWidth="1"/>
    <col min="5639" max="5640" width="15.7109375" style="478" customWidth="1"/>
    <col min="5641" max="5641" width="11.7109375" style="478" customWidth="1"/>
    <col min="5642" max="5642" width="6.42578125" style="478" bestFit="1" customWidth="1"/>
    <col min="5643" max="5643" width="11.7109375" style="478" customWidth="1"/>
    <col min="5644" max="5644" width="0" style="478" hidden="1" customWidth="1"/>
    <col min="5645" max="5645" width="3.7109375" style="478" customWidth="1"/>
    <col min="5646" max="5646" width="11.140625" style="478" bestFit="1" customWidth="1"/>
    <col min="5647"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0" style="478" hidden="1" customWidth="1"/>
    <col min="5893" max="5893" width="24.7109375" style="478" customWidth="1"/>
    <col min="5894" max="5894" width="14.7109375" style="478" customWidth="1"/>
    <col min="5895" max="5896" width="15.7109375" style="478" customWidth="1"/>
    <col min="5897" max="5897" width="11.7109375" style="478" customWidth="1"/>
    <col min="5898" max="5898" width="6.42578125" style="478" bestFit="1" customWidth="1"/>
    <col min="5899" max="5899" width="11.7109375" style="478" customWidth="1"/>
    <col min="5900" max="5900" width="0" style="478" hidden="1" customWidth="1"/>
    <col min="5901" max="5901" width="3.7109375" style="478" customWidth="1"/>
    <col min="5902" max="5902" width="11.140625" style="478" bestFit="1" customWidth="1"/>
    <col min="5903"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0" style="478" hidden="1" customWidth="1"/>
    <col min="6149" max="6149" width="24.7109375" style="478" customWidth="1"/>
    <col min="6150" max="6150" width="14.7109375" style="478" customWidth="1"/>
    <col min="6151" max="6152" width="15.7109375" style="478" customWidth="1"/>
    <col min="6153" max="6153" width="11.7109375" style="478" customWidth="1"/>
    <col min="6154" max="6154" width="6.42578125" style="478" bestFit="1" customWidth="1"/>
    <col min="6155" max="6155" width="11.7109375" style="478" customWidth="1"/>
    <col min="6156" max="6156" width="0" style="478" hidden="1" customWidth="1"/>
    <col min="6157" max="6157" width="3.7109375" style="478" customWidth="1"/>
    <col min="6158" max="6158" width="11.140625" style="478" bestFit="1" customWidth="1"/>
    <col min="6159"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0" style="478" hidden="1" customWidth="1"/>
    <col min="6405" max="6405" width="24.7109375" style="478" customWidth="1"/>
    <col min="6406" max="6406" width="14.7109375" style="478" customWidth="1"/>
    <col min="6407" max="6408" width="15.7109375" style="478" customWidth="1"/>
    <col min="6409" max="6409" width="11.7109375" style="478" customWidth="1"/>
    <col min="6410" max="6410" width="6.42578125" style="478" bestFit="1" customWidth="1"/>
    <col min="6411" max="6411" width="11.7109375" style="478" customWidth="1"/>
    <col min="6412" max="6412" width="0" style="478" hidden="1" customWidth="1"/>
    <col min="6413" max="6413" width="3.7109375" style="478" customWidth="1"/>
    <col min="6414" max="6414" width="11.140625" style="478" bestFit="1" customWidth="1"/>
    <col min="6415"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0" style="478" hidden="1" customWidth="1"/>
    <col min="6661" max="6661" width="24.7109375" style="478" customWidth="1"/>
    <col min="6662" max="6662" width="14.7109375" style="478" customWidth="1"/>
    <col min="6663" max="6664" width="15.7109375" style="478" customWidth="1"/>
    <col min="6665" max="6665" width="11.7109375" style="478" customWidth="1"/>
    <col min="6666" max="6666" width="6.42578125" style="478" bestFit="1" customWidth="1"/>
    <col min="6667" max="6667" width="11.7109375" style="478" customWidth="1"/>
    <col min="6668" max="6668" width="0" style="478" hidden="1" customWidth="1"/>
    <col min="6669" max="6669" width="3.7109375" style="478" customWidth="1"/>
    <col min="6670" max="6670" width="11.140625" style="478" bestFit="1" customWidth="1"/>
    <col min="6671"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0" style="478" hidden="1" customWidth="1"/>
    <col min="6917" max="6917" width="24.7109375" style="478" customWidth="1"/>
    <col min="6918" max="6918" width="14.7109375" style="478" customWidth="1"/>
    <col min="6919" max="6920" width="15.7109375" style="478" customWidth="1"/>
    <col min="6921" max="6921" width="11.7109375" style="478" customWidth="1"/>
    <col min="6922" max="6922" width="6.42578125" style="478" bestFit="1" customWidth="1"/>
    <col min="6923" max="6923" width="11.7109375" style="478" customWidth="1"/>
    <col min="6924" max="6924" width="0" style="478" hidden="1" customWidth="1"/>
    <col min="6925" max="6925" width="3.7109375" style="478" customWidth="1"/>
    <col min="6926" max="6926" width="11.140625" style="478" bestFit="1" customWidth="1"/>
    <col min="6927"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0" style="478" hidden="1" customWidth="1"/>
    <col min="7173" max="7173" width="24.7109375" style="478" customWidth="1"/>
    <col min="7174" max="7174" width="14.7109375" style="478" customWidth="1"/>
    <col min="7175" max="7176" width="15.7109375" style="478" customWidth="1"/>
    <col min="7177" max="7177" width="11.7109375" style="478" customWidth="1"/>
    <col min="7178" max="7178" width="6.42578125" style="478" bestFit="1" customWidth="1"/>
    <col min="7179" max="7179" width="11.7109375" style="478" customWidth="1"/>
    <col min="7180" max="7180" width="0" style="478" hidden="1" customWidth="1"/>
    <col min="7181" max="7181" width="3.7109375" style="478" customWidth="1"/>
    <col min="7182" max="7182" width="11.140625" style="478" bestFit="1" customWidth="1"/>
    <col min="7183"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0" style="478" hidden="1" customWidth="1"/>
    <col min="7429" max="7429" width="24.7109375" style="478" customWidth="1"/>
    <col min="7430" max="7430" width="14.7109375" style="478" customWidth="1"/>
    <col min="7431" max="7432" width="15.7109375" style="478" customWidth="1"/>
    <col min="7433" max="7433" width="11.7109375" style="478" customWidth="1"/>
    <col min="7434" max="7434" width="6.42578125" style="478" bestFit="1" customWidth="1"/>
    <col min="7435" max="7435" width="11.7109375" style="478" customWidth="1"/>
    <col min="7436" max="7436" width="0" style="478" hidden="1" customWidth="1"/>
    <col min="7437" max="7437" width="3.7109375" style="478" customWidth="1"/>
    <col min="7438" max="7438" width="11.140625" style="478" bestFit="1" customWidth="1"/>
    <col min="7439"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0" style="478" hidden="1" customWidth="1"/>
    <col min="7685" max="7685" width="24.7109375" style="478" customWidth="1"/>
    <col min="7686" max="7686" width="14.7109375" style="478" customWidth="1"/>
    <col min="7687" max="7688" width="15.7109375" style="478" customWidth="1"/>
    <col min="7689" max="7689" width="11.7109375" style="478" customWidth="1"/>
    <col min="7690" max="7690" width="6.42578125" style="478" bestFit="1" customWidth="1"/>
    <col min="7691" max="7691" width="11.7109375" style="478" customWidth="1"/>
    <col min="7692" max="7692" width="0" style="478" hidden="1" customWidth="1"/>
    <col min="7693" max="7693" width="3.7109375" style="478" customWidth="1"/>
    <col min="7694" max="7694" width="11.140625" style="478" bestFit="1" customWidth="1"/>
    <col min="7695"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0" style="478" hidden="1" customWidth="1"/>
    <col min="7941" max="7941" width="24.7109375" style="478" customWidth="1"/>
    <col min="7942" max="7942" width="14.7109375" style="478" customWidth="1"/>
    <col min="7943" max="7944" width="15.7109375" style="478" customWidth="1"/>
    <col min="7945" max="7945" width="11.7109375" style="478" customWidth="1"/>
    <col min="7946" max="7946" width="6.42578125" style="478" bestFit="1" customWidth="1"/>
    <col min="7947" max="7947" width="11.7109375" style="478" customWidth="1"/>
    <col min="7948" max="7948" width="0" style="478" hidden="1" customWidth="1"/>
    <col min="7949" max="7949" width="3.7109375" style="478" customWidth="1"/>
    <col min="7950" max="7950" width="11.140625" style="478" bestFit="1" customWidth="1"/>
    <col min="7951"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0" style="478" hidden="1" customWidth="1"/>
    <col min="8197" max="8197" width="24.7109375" style="478" customWidth="1"/>
    <col min="8198" max="8198" width="14.7109375" style="478" customWidth="1"/>
    <col min="8199" max="8200" width="15.7109375" style="478" customWidth="1"/>
    <col min="8201" max="8201" width="11.7109375" style="478" customWidth="1"/>
    <col min="8202" max="8202" width="6.42578125" style="478" bestFit="1" customWidth="1"/>
    <col min="8203" max="8203" width="11.7109375" style="478" customWidth="1"/>
    <col min="8204" max="8204" width="0" style="478" hidden="1" customWidth="1"/>
    <col min="8205" max="8205" width="3.7109375" style="478" customWidth="1"/>
    <col min="8206" max="8206" width="11.140625" style="478" bestFit="1" customWidth="1"/>
    <col min="8207"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0" style="478" hidden="1" customWidth="1"/>
    <col min="8453" max="8453" width="24.7109375" style="478" customWidth="1"/>
    <col min="8454" max="8454" width="14.7109375" style="478" customWidth="1"/>
    <col min="8455" max="8456" width="15.7109375" style="478" customWidth="1"/>
    <col min="8457" max="8457" width="11.7109375" style="478" customWidth="1"/>
    <col min="8458" max="8458" width="6.42578125" style="478" bestFit="1" customWidth="1"/>
    <col min="8459" max="8459" width="11.7109375" style="478" customWidth="1"/>
    <col min="8460" max="8460" width="0" style="478" hidden="1" customWidth="1"/>
    <col min="8461" max="8461" width="3.7109375" style="478" customWidth="1"/>
    <col min="8462" max="8462" width="11.140625" style="478" bestFit="1" customWidth="1"/>
    <col min="8463"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0" style="478" hidden="1" customWidth="1"/>
    <col min="8709" max="8709" width="24.7109375" style="478" customWidth="1"/>
    <col min="8710" max="8710" width="14.7109375" style="478" customWidth="1"/>
    <col min="8711" max="8712" width="15.7109375" style="478" customWidth="1"/>
    <col min="8713" max="8713" width="11.7109375" style="478" customWidth="1"/>
    <col min="8714" max="8714" width="6.42578125" style="478" bestFit="1" customWidth="1"/>
    <col min="8715" max="8715" width="11.7109375" style="478" customWidth="1"/>
    <col min="8716" max="8716" width="0" style="478" hidden="1" customWidth="1"/>
    <col min="8717" max="8717" width="3.7109375" style="478" customWidth="1"/>
    <col min="8718" max="8718" width="11.140625" style="478" bestFit="1" customWidth="1"/>
    <col min="8719"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0" style="478" hidden="1" customWidth="1"/>
    <col min="8965" max="8965" width="24.7109375" style="478" customWidth="1"/>
    <col min="8966" max="8966" width="14.7109375" style="478" customWidth="1"/>
    <col min="8967" max="8968" width="15.7109375" style="478" customWidth="1"/>
    <col min="8969" max="8969" width="11.7109375" style="478" customWidth="1"/>
    <col min="8970" max="8970" width="6.42578125" style="478" bestFit="1" customWidth="1"/>
    <col min="8971" max="8971" width="11.7109375" style="478" customWidth="1"/>
    <col min="8972" max="8972" width="0" style="478" hidden="1" customWidth="1"/>
    <col min="8973" max="8973" width="3.7109375" style="478" customWidth="1"/>
    <col min="8974" max="8974" width="11.140625" style="478" bestFit="1" customWidth="1"/>
    <col min="8975"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0" style="478" hidden="1" customWidth="1"/>
    <col min="9221" max="9221" width="24.7109375" style="478" customWidth="1"/>
    <col min="9222" max="9222" width="14.7109375" style="478" customWidth="1"/>
    <col min="9223" max="9224" width="15.7109375" style="478" customWidth="1"/>
    <col min="9225" max="9225" width="11.7109375" style="478" customWidth="1"/>
    <col min="9226" max="9226" width="6.42578125" style="478" bestFit="1" customWidth="1"/>
    <col min="9227" max="9227" width="11.7109375" style="478" customWidth="1"/>
    <col min="9228" max="9228" width="0" style="478" hidden="1" customWidth="1"/>
    <col min="9229" max="9229" width="3.7109375" style="478" customWidth="1"/>
    <col min="9230" max="9230" width="11.140625" style="478" bestFit="1" customWidth="1"/>
    <col min="9231"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0" style="478" hidden="1" customWidth="1"/>
    <col min="9477" max="9477" width="24.7109375" style="478" customWidth="1"/>
    <col min="9478" max="9478" width="14.7109375" style="478" customWidth="1"/>
    <col min="9479" max="9480" width="15.7109375" style="478" customWidth="1"/>
    <col min="9481" max="9481" width="11.7109375" style="478" customWidth="1"/>
    <col min="9482" max="9482" width="6.42578125" style="478" bestFit="1" customWidth="1"/>
    <col min="9483" max="9483" width="11.7109375" style="478" customWidth="1"/>
    <col min="9484" max="9484" width="0" style="478" hidden="1" customWidth="1"/>
    <col min="9485" max="9485" width="3.7109375" style="478" customWidth="1"/>
    <col min="9486" max="9486" width="11.140625" style="478" bestFit="1" customWidth="1"/>
    <col min="9487"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0" style="478" hidden="1" customWidth="1"/>
    <col min="9733" max="9733" width="24.7109375" style="478" customWidth="1"/>
    <col min="9734" max="9734" width="14.7109375" style="478" customWidth="1"/>
    <col min="9735" max="9736" width="15.7109375" style="478" customWidth="1"/>
    <col min="9737" max="9737" width="11.7109375" style="478" customWidth="1"/>
    <col min="9738" max="9738" width="6.42578125" style="478" bestFit="1" customWidth="1"/>
    <col min="9739" max="9739" width="11.7109375" style="478" customWidth="1"/>
    <col min="9740" max="9740" width="0" style="478" hidden="1" customWidth="1"/>
    <col min="9741" max="9741" width="3.7109375" style="478" customWidth="1"/>
    <col min="9742" max="9742" width="11.140625" style="478" bestFit="1" customWidth="1"/>
    <col min="9743"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0" style="478" hidden="1" customWidth="1"/>
    <col min="9989" max="9989" width="24.7109375" style="478" customWidth="1"/>
    <col min="9990" max="9990" width="14.7109375" style="478" customWidth="1"/>
    <col min="9991" max="9992" width="15.7109375" style="478" customWidth="1"/>
    <col min="9993" max="9993" width="11.7109375" style="478" customWidth="1"/>
    <col min="9994" max="9994" width="6.42578125" style="478" bestFit="1" customWidth="1"/>
    <col min="9995" max="9995" width="11.7109375" style="478" customWidth="1"/>
    <col min="9996" max="9996" width="0" style="478" hidden="1" customWidth="1"/>
    <col min="9997" max="9997" width="3.7109375" style="478" customWidth="1"/>
    <col min="9998" max="9998" width="11.140625" style="478" bestFit="1" customWidth="1"/>
    <col min="9999"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0" style="478" hidden="1" customWidth="1"/>
    <col min="10245" max="10245" width="24.7109375" style="478" customWidth="1"/>
    <col min="10246" max="10246" width="14.7109375" style="478" customWidth="1"/>
    <col min="10247" max="10248" width="15.7109375" style="478" customWidth="1"/>
    <col min="10249" max="10249" width="11.7109375" style="478" customWidth="1"/>
    <col min="10250" max="10250" width="6.42578125" style="478" bestFit="1" customWidth="1"/>
    <col min="10251" max="10251" width="11.7109375" style="478" customWidth="1"/>
    <col min="10252" max="10252" width="0" style="478" hidden="1" customWidth="1"/>
    <col min="10253" max="10253" width="3.7109375" style="478" customWidth="1"/>
    <col min="10254" max="10254" width="11.140625" style="478" bestFit="1" customWidth="1"/>
    <col min="10255"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0" style="478" hidden="1" customWidth="1"/>
    <col min="10501" max="10501" width="24.7109375" style="478" customWidth="1"/>
    <col min="10502" max="10502" width="14.7109375" style="478" customWidth="1"/>
    <col min="10503" max="10504" width="15.7109375" style="478" customWidth="1"/>
    <col min="10505" max="10505" width="11.7109375" style="478" customWidth="1"/>
    <col min="10506" max="10506" width="6.42578125" style="478" bestFit="1" customWidth="1"/>
    <col min="10507" max="10507" width="11.7109375" style="478" customWidth="1"/>
    <col min="10508" max="10508" width="0" style="478" hidden="1" customWidth="1"/>
    <col min="10509" max="10509" width="3.7109375" style="478" customWidth="1"/>
    <col min="10510" max="10510" width="11.140625" style="478" bestFit="1" customWidth="1"/>
    <col min="10511"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0" style="478" hidden="1" customWidth="1"/>
    <col min="10757" max="10757" width="24.7109375" style="478" customWidth="1"/>
    <col min="10758" max="10758" width="14.7109375" style="478" customWidth="1"/>
    <col min="10759" max="10760" width="15.7109375" style="478" customWidth="1"/>
    <col min="10761" max="10761" width="11.7109375" style="478" customWidth="1"/>
    <col min="10762" max="10762" width="6.42578125" style="478" bestFit="1" customWidth="1"/>
    <col min="10763" max="10763" width="11.7109375" style="478" customWidth="1"/>
    <col min="10764" max="10764" width="0" style="478" hidden="1" customWidth="1"/>
    <col min="10765" max="10765" width="3.7109375" style="478" customWidth="1"/>
    <col min="10766" max="10766" width="11.140625" style="478" bestFit="1" customWidth="1"/>
    <col min="10767"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0" style="478" hidden="1" customWidth="1"/>
    <col min="11013" max="11013" width="24.7109375" style="478" customWidth="1"/>
    <col min="11014" max="11014" width="14.7109375" style="478" customWidth="1"/>
    <col min="11015" max="11016" width="15.7109375" style="478" customWidth="1"/>
    <col min="11017" max="11017" width="11.7109375" style="478" customWidth="1"/>
    <col min="11018" max="11018" width="6.42578125" style="478" bestFit="1" customWidth="1"/>
    <col min="11019" max="11019" width="11.7109375" style="478" customWidth="1"/>
    <col min="11020" max="11020" width="0" style="478" hidden="1" customWidth="1"/>
    <col min="11021" max="11021" width="3.7109375" style="478" customWidth="1"/>
    <col min="11022" max="11022" width="11.140625" style="478" bestFit="1" customWidth="1"/>
    <col min="11023"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0" style="478" hidden="1" customWidth="1"/>
    <col min="11269" max="11269" width="24.7109375" style="478" customWidth="1"/>
    <col min="11270" max="11270" width="14.7109375" style="478" customWidth="1"/>
    <col min="11271" max="11272" width="15.7109375" style="478" customWidth="1"/>
    <col min="11273" max="11273" width="11.7109375" style="478" customWidth="1"/>
    <col min="11274" max="11274" width="6.42578125" style="478" bestFit="1" customWidth="1"/>
    <col min="11275" max="11275" width="11.7109375" style="478" customWidth="1"/>
    <col min="11276" max="11276" width="0" style="478" hidden="1" customWidth="1"/>
    <col min="11277" max="11277" width="3.7109375" style="478" customWidth="1"/>
    <col min="11278" max="11278" width="11.140625" style="478" bestFit="1" customWidth="1"/>
    <col min="11279"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0" style="478" hidden="1" customWidth="1"/>
    <col min="11525" max="11525" width="24.7109375" style="478" customWidth="1"/>
    <col min="11526" max="11526" width="14.7109375" style="478" customWidth="1"/>
    <col min="11527" max="11528" width="15.7109375" style="478" customWidth="1"/>
    <col min="11529" max="11529" width="11.7109375" style="478" customWidth="1"/>
    <col min="11530" max="11530" width="6.42578125" style="478" bestFit="1" customWidth="1"/>
    <col min="11531" max="11531" width="11.7109375" style="478" customWidth="1"/>
    <col min="11532" max="11532" width="0" style="478" hidden="1" customWidth="1"/>
    <col min="11533" max="11533" width="3.7109375" style="478" customWidth="1"/>
    <col min="11534" max="11534" width="11.140625" style="478" bestFit="1" customWidth="1"/>
    <col min="11535"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0" style="478" hidden="1" customWidth="1"/>
    <col min="11781" max="11781" width="24.7109375" style="478" customWidth="1"/>
    <col min="11782" max="11782" width="14.7109375" style="478" customWidth="1"/>
    <col min="11783" max="11784" width="15.7109375" style="478" customWidth="1"/>
    <col min="11785" max="11785" width="11.7109375" style="478" customWidth="1"/>
    <col min="11786" max="11786" width="6.42578125" style="478" bestFit="1" customWidth="1"/>
    <col min="11787" max="11787" width="11.7109375" style="478" customWidth="1"/>
    <col min="11788" max="11788" width="0" style="478" hidden="1" customWidth="1"/>
    <col min="11789" max="11789" width="3.7109375" style="478" customWidth="1"/>
    <col min="11790" max="11790" width="11.140625" style="478" bestFit="1" customWidth="1"/>
    <col min="11791"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0" style="478" hidden="1" customWidth="1"/>
    <col min="12037" max="12037" width="24.7109375" style="478" customWidth="1"/>
    <col min="12038" max="12038" width="14.7109375" style="478" customWidth="1"/>
    <col min="12039" max="12040" width="15.7109375" style="478" customWidth="1"/>
    <col min="12041" max="12041" width="11.7109375" style="478" customWidth="1"/>
    <col min="12042" max="12042" width="6.42578125" style="478" bestFit="1" customWidth="1"/>
    <col min="12043" max="12043" width="11.7109375" style="478" customWidth="1"/>
    <col min="12044" max="12044" width="0" style="478" hidden="1" customWidth="1"/>
    <col min="12045" max="12045" width="3.7109375" style="478" customWidth="1"/>
    <col min="12046" max="12046" width="11.140625" style="478" bestFit="1" customWidth="1"/>
    <col min="12047"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0" style="478" hidden="1" customWidth="1"/>
    <col min="12293" max="12293" width="24.7109375" style="478" customWidth="1"/>
    <col min="12294" max="12294" width="14.7109375" style="478" customWidth="1"/>
    <col min="12295" max="12296" width="15.7109375" style="478" customWidth="1"/>
    <col min="12297" max="12297" width="11.7109375" style="478" customWidth="1"/>
    <col min="12298" max="12298" width="6.42578125" style="478" bestFit="1" customWidth="1"/>
    <col min="12299" max="12299" width="11.7109375" style="478" customWidth="1"/>
    <col min="12300" max="12300" width="0" style="478" hidden="1" customWidth="1"/>
    <col min="12301" max="12301" width="3.7109375" style="478" customWidth="1"/>
    <col min="12302" max="12302" width="11.140625" style="478" bestFit="1" customWidth="1"/>
    <col min="12303"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0" style="478" hidden="1" customWidth="1"/>
    <col min="12549" max="12549" width="24.7109375" style="478" customWidth="1"/>
    <col min="12550" max="12550" width="14.7109375" style="478" customWidth="1"/>
    <col min="12551" max="12552" width="15.7109375" style="478" customWidth="1"/>
    <col min="12553" max="12553" width="11.7109375" style="478" customWidth="1"/>
    <col min="12554" max="12554" width="6.42578125" style="478" bestFit="1" customWidth="1"/>
    <col min="12555" max="12555" width="11.7109375" style="478" customWidth="1"/>
    <col min="12556" max="12556" width="0" style="478" hidden="1" customWidth="1"/>
    <col min="12557" max="12557" width="3.7109375" style="478" customWidth="1"/>
    <col min="12558" max="12558" width="11.140625" style="478" bestFit="1" customWidth="1"/>
    <col min="12559"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0" style="478" hidden="1" customWidth="1"/>
    <col min="12805" max="12805" width="24.7109375" style="478" customWidth="1"/>
    <col min="12806" max="12806" width="14.7109375" style="478" customWidth="1"/>
    <col min="12807" max="12808" width="15.7109375" style="478" customWidth="1"/>
    <col min="12809" max="12809" width="11.7109375" style="478" customWidth="1"/>
    <col min="12810" max="12810" width="6.42578125" style="478" bestFit="1" customWidth="1"/>
    <col min="12811" max="12811" width="11.7109375" style="478" customWidth="1"/>
    <col min="12812" max="12812" width="0" style="478" hidden="1" customWidth="1"/>
    <col min="12813" max="12813" width="3.7109375" style="478" customWidth="1"/>
    <col min="12814" max="12814" width="11.140625" style="478" bestFit="1" customWidth="1"/>
    <col min="12815"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0" style="478" hidden="1" customWidth="1"/>
    <col min="13061" max="13061" width="24.7109375" style="478" customWidth="1"/>
    <col min="13062" max="13062" width="14.7109375" style="478" customWidth="1"/>
    <col min="13063" max="13064" width="15.7109375" style="478" customWidth="1"/>
    <col min="13065" max="13065" width="11.7109375" style="478" customWidth="1"/>
    <col min="13066" max="13066" width="6.42578125" style="478" bestFit="1" customWidth="1"/>
    <col min="13067" max="13067" width="11.7109375" style="478" customWidth="1"/>
    <col min="13068" max="13068" width="0" style="478" hidden="1" customWidth="1"/>
    <col min="13069" max="13069" width="3.7109375" style="478" customWidth="1"/>
    <col min="13070" max="13070" width="11.140625" style="478" bestFit="1" customWidth="1"/>
    <col min="13071"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0" style="478" hidden="1" customWidth="1"/>
    <col min="13317" max="13317" width="24.7109375" style="478" customWidth="1"/>
    <col min="13318" max="13318" width="14.7109375" style="478" customWidth="1"/>
    <col min="13319" max="13320" width="15.7109375" style="478" customWidth="1"/>
    <col min="13321" max="13321" width="11.7109375" style="478" customWidth="1"/>
    <col min="13322" max="13322" width="6.42578125" style="478" bestFit="1" customWidth="1"/>
    <col min="13323" max="13323" width="11.7109375" style="478" customWidth="1"/>
    <col min="13324" max="13324" width="0" style="478" hidden="1" customWidth="1"/>
    <col min="13325" max="13325" width="3.7109375" style="478" customWidth="1"/>
    <col min="13326" max="13326" width="11.140625" style="478" bestFit="1" customWidth="1"/>
    <col min="13327"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0" style="478" hidden="1" customWidth="1"/>
    <col min="13573" max="13573" width="24.7109375" style="478" customWidth="1"/>
    <col min="13574" max="13574" width="14.7109375" style="478" customWidth="1"/>
    <col min="13575" max="13576" width="15.7109375" style="478" customWidth="1"/>
    <col min="13577" max="13577" width="11.7109375" style="478" customWidth="1"/>
    <col min="13578" max="13578" width="6.42578125" style="478" bestFit="1" customWidth="1"/>
    <col min="13579" max="13579" width="11.7109375" style="478" customWidth="1"/>
    <col min="13580" max="13580" width="0" style="478" hidden="1" customWidth="1"/>
    <col min="13581" max="13581" width="3.7109375" style="478" customWidth="1"/>
    <col min="13582" max="13582" width="11.140625" style="478" bestFit="1" customWidth="1"/>
    <col min="13583"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0" style="478" hidden="1" customWidth="1"/>
    <col min="13829" max="13829" width="24.7109375" style="478" customWidth="1"/>
    <col min="13830" max="13830" width="14.7109375" style="478" customWidth="1"/>
    <col min="13831" max="13832" width="15.7109375" style="478" customWidth="1"/>
    <col min="13833" max="13833" width="11.7109375" style="478" customWidth="1"/>
    <col min="13834" max="13834" width="6.42578125" style="478" bestFit="1" customWidth="1"/>
    <col min="13835" max="13835" width="11.7109375" style="478" customWidth="1"/>
    <col min="13836" max="13836" width="0" style="478" hidden="1" customWidth="1"/>
    <col min="13837" max="13837" width="3.7109375" style="478" customWidth="1"/>
    <col min="13838" max="13838" width="11.140625" style="478" bestFit="1" customWidth="1"/>
    <col min="13839"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0" style="478" hidden="1" customWidth="1"/>
    <col min="14085" max="14085" width="24.7109375" style="478" customWidth="1"/>
    <col min="14086" max="14086" width="14.7109375" style="478" customWidth="1"/>
    <col min="14087" max="14088" width="15.7109375" style="478" customWidth="1"/>
    <col min="14089" max="14089" width="11.7109375" style="478" customWidth="1"/>
    <col min="14090" max="14090" width="6.42578125" style="478" bestFit="1" customWidth="1"/>
    <col min="14091" max="14091" width="11.7109375" style="478" customWidth="1"/>
    <col min="14092" max="14092" width="0" style="478" hidden="1" customWidth="1"/>
    <col min="14093" max="14093" width="3.7109375" style="478" customWidth="1"/>
    <col min="14094" max="14094" width="11.140625" style="478" bestFit="1" customWidth="1"/>
    <col min="14095"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0" style="478" hidden="1" customWidth="1"/>
    <col min="14341" max="14341" width="24.7109375" style="478" customWidth="1"/>
    <col min="14342" max="14342" width="14.7109375" style="478" customWidth="1"/>
    <col min="14343" max="14344" width="15.7109375" style="478" customWidth="1"/>
    <col min="14345" max="14345" width="11.7109375" style="478" customWidth="1"/>
    <col min="14346" max="14346" width="6.42578125" style="478" bestFit="1" customWidth="1"/>
    <col min="14347" max="14347" width="11.7109375" style="478" customWidth="1"/>
    <col min="14348" max="14348" width="0" style="478" hidden="1" customWidth="1"/>
    <col min="14349" max="14349" width="3.7109375" style="478" customWidth="1"/>
    <col min="14350" max="14350" width="11.140625" style="478" bestFit="1" customWidth="1"/>
    <col min="14351"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0" style="478" hidden="1" customWidth="1"/>
    <col min="14597" max="14597" width="24.7109375" style="478" customWidth="1"/>
    <col min="14598" max="14598" width="14.7109375" style="478" customWidth="1"/>
    <col min="14599" max="14600" width="15.7109375" style="478" customWidth="1"/>
    <col min="14601" max="14601" width="11.7109375" style="478" customWidth="1"/>
    <col min="14602" max="14602" width="6.42578125" style="478" bestFit="1" customWidth="1"/>
    <col min="14603" max="14603" width="11.7109375" style="478" customWidth="1"/>
    <col min="14604" max="14604" width="0" style="478" hidden="1" customWidth="1"/>
    <col min="14605" max="14605" width="3.7109375" style="478" customWidth="1"/>
    <col min="14606" max="14606" width="11.140625" style="478" bestFit="1" customWidth="1"/>
    <col min="14607"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0" style="478" hidden="1" customWidth="1"/>
    <col min="14853" max="14853" width="24.7109375" style="478" customWidth="1"/>
    <col min="14854" max="14854" width="14.7109375" style="478" customWidth="1"/>
    <col min="14855" max="14856" width="15.7109375" style="478" customWidth="1"/>
    <col min="14857" max="14857" width="11.7109375" style="478" customWidth="1"/>
    <col min="14858" max="14858" width="6.42578125" style="478" bestFit="1" customWidth="1"/>
    <col min="14859" max="14859" width="11.7109375" style="478" customWidth="1"/>
    <col min="14860" max="14860" width="0" style="478" hidden="1" customWidth="1"/>
    <col min="14861" max="14861" width="3.7109375" style="478" customWidth="1"/>
    <col min="14862" max="14862" width="11.140625" style="478" bestFit="1" customWidth="1"/>
    <col min="14863"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0" style="478" hidden="1" customWidth="1"/>
    <col min="15109" max="15109" width="24.7109375" style="478" customWidth="1"/>
    <col min="15110" max="15110" width="14.7109375" style="478" customWidth="1"/>
    <col min="15111" max="15112" width="15.7109375" style="478" customWidth="1"/>
    <col min="15113" max="15113" width="11.7109375" style="478" customWidth="1"/>
    <col min="15114" max="15114" width="6.42578125" style="478" bestFit="1" customWidth="1"/>
    <col min="15115" max="15115" width="11.7109375" style="478" customWidth="1"/>
    <col min="15116" max="15116" width="0" style="478" hidden="1" customWidth="1"/>
    <col min="15117" max="15117" width="3.7109375" style="478" customWidth="1"/>
    <col min="15118" max="15118" width="11.140625" style="478" bestFit="1" customWidth="1"/>
    <col min="15119"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0" style="478" hidden="1" customWidth="1"/>
    <col min="15365" max="15365" width="24.7109375" style="478" customWidth="1"/>
    <col min="15366" max="15366" width="14.7109375" style="478" customWidth="1"/>
    <col min="15367" max="15368" width="15.7109375" style="478" customWidth="1"/>
    <col min="15369" max="15369" width="11.7109375" style="478" customWidth="1"/>
    <col min="15370" max="15370" width="6.42578125" style="478" bestFit="1" customWidth="1"/>
    <col min="15371" max="15371" width="11.7109375" style="478" customWidth="1"/>
    <col min="15372" max="15372" width="0" style="478" hidden="1" customWidth="1"/>
    <col min="15373" max="15373" width="3.7109375" style="478" customWidth="1"/>
    <col min="15374" max="15374" width="11.140625" style="478" bestFit="1" customWidth="1"/>
    <col min="15375"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0" style="478" hidden="1" customWidth="1"/>
    <col min="15621" max="15621" width="24.7109375" style="478" customWidth="1"/>
    <col min="15622" max="15622" width="14.7109375" style="478" customWidth="1"/>
    <col min="15623" max="15624" width="15.7109375" style="478" customWidth="1"/>
    <col min="15625" max="15625" width="11.7109375" style="478" customWidth="1"/>
    <col min="15626" max="15626" width="6.42578125" style="478" bestFit="1" customWidth="1"/>
    <col min="15627" max="15627" width="11.7109375" style="478" customWidth="1"/>
    <col min="15628" max="15628" width="0" style="478" hidden="1" customWidth="1"/>
    <col min="15629" max="15629" width="3.7109375" style="478" customWidth="1"/>
    <col min="15630" max="15630" width="11.140625" style="478" bestFit="1" customWidth="1"/>
    <col min="15631"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0" style="478" hidden="1" customWidth="1"/>
    <col min="15877" max="15877" width="24.7109375" style="478" customWidth="1"/>
    <col min="15878" max="15878" width="14.7109375" style="478" customWidth="1"/>
    <col min="15879" max="15880" width="15.7109375" style="478" customWidth="1"/>
    <col min="15881" max="15881" width="11.7109375" style="478" customWidth="1"/>
    <col min="15882" max="15882" width="6.42578125" style="478" bestFit="1" customWidth="1"/>
    <col min="15883" max="15883" width="11.7109375" style="478" customWidth="1"/>
    <col min="15884" max="15884" width="0" style="478" hidden="1" customWidth="1"/>
    <col min="15885" max="15885" width="3.7109375" style="478" customWidth="1"/>
    <col min="15886" max="15886" width="11.140625" style="478" bestFit="1" customWidth="1"/>
    <col min="15887"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0" style="478" hidden="1" customWidth="1"/>
    <col min="16133" max="16133" width="24.7109375" style="478" customWidth="1"/>
    <col min="16134" max="16134" width="14.7109375" style="478" customWidth="1"/>
    <col min="16135" max="16136" width="15.7109375" style="478" customWidth="1"/>
    <col min="16137" max="16137" width="11.7109375" style="478" customWidth="1"/>
    <col min="16138" max="16138" width="6.42578125" style="478" bestFit="1" customWidth="1"/>
    <col min="16139" max="16139" width="11.7109375" style="478" customWidth="1"/>
    <col min="16140" max="16140" width="0" style="478" hidden="1" customWidth="1"/>
    <col min="16141" max="16141" width="3.7109375" style="478" customWidth="1"/>
    <col min="16142" max="16142" width="11.140625" style="478" bestFit="1" customWidth="1"/>
    <col min="16143" max="16384" width="10.5703125" style="478"/>
  </cols>
  <sheetData>
    <row r="1" spans="1:29" hidden="1"/>
    <row r="2" spans="1:29" hidden="1"/>
    <row r="3" spans="1:29" hidden="1"/>
    <row r="4" spans="1:29" ht="3" customHeight="1">
      <c r="J4" s="483"/>
      <c r="K4" s="483"/>
      <c r="L4" s="479"/>
      <c r="M4" s="479"/>
      <c r="N4" s="479"/>
      <c r="O4" s="486"/>
      <c r="P4" s="486"/>
      <c r="Q4" s="486"/>
      <c r="R4" s="486"/>
      <c r="S4" s="486"/>
      <c r="T4" s="486"/>
      <c r="U4" s="486"/>
      <c r="V4" s="479"/>
    </row>
    <row r="5" spans="1:29" ht="22.5" customHeight="1">
      <c r="J5" s="483"/>
      <c r="K5" s="483"/>
      <c r="L5" s="1228" t="s">
        <v>686</v>
      </c>
      <c r="M5" s="1228"/>
      <c r="N5" s="1228"/>
      <c r="O5" s="1228"/>
      <c r="P5" s="1228"/>
      <c r="Q5" s="1228"/>
      <c r="R5" s="1228"/>
      <c r="S5" s="1228"/>
      <c r="T5" s="1228"/>
      <c r="U5" s="581"/>
      <c r="V5" s="499"/>
    </row>
    <row r="6" spans="1:29" ht="3" customHeight="1">
      <c r="J6" s="483"/>
      <c r="K6" s="483"/>
      <c r="L6" s="479"/>
      <c r="M6" s="479"/>
      <c r="N6" s="479"/>
      <c r="O6" s="482"/>
      <c r="P6" s="482"/>
      <c r="Q6" s="482"/>
      <c r="R6" s="482"/>
      <c r="S6" s="482"/>
      <c r="T6" s="482"/>
      <c r="U6" s="479"/>
    </row>
    <row r="7" spans="1:29" s="493" customFormat="1" ht="22.5">
      <c r="A7" s="507"/>
      <c r="B7" s="507"/>
      <c r="C7" s="507"/>
      <c r="D7" s="507"/>
      <c r="E7" s="507"/>
      <c r="F7" s="507"/>
      <c r="G7" s="507"/>
      <c r="H7" s="507"/>
      <c r="L7" s="501"/>
      <c r="M7" s="619" t="s">
        <v>502</v>
      </c>
      <c r="N7" s="668"/>
      <c r="O7" s="1246" t="str">
        <f>IF(NameOrPr_ch="",IF(NameOrPr="","",NameOrPr),NameOrPr_ch)</f>
        <v>Министерство тарифного регулирования и энергетики Челябинской области</v>
      </c>
      <c r="P7" s="1247"/>
      <c r="Q7" s="1247"/>
      <c r="R7" s="1247"/>
      <c r="S7" s="1247"/>
      <c r="T7" s="1248"/>
      <c r="U7" s="669"/>
      <c r="Y7" s="1014"/>
      <c r="Z7" s="507"/>
      <c r="AA7" s="507"/>
      <c r="AB7" s="507"/>
      <c r="AC7" s="507"/>
    </row>
    <row r="8" spans="1:29" s="572" customFormat="1" ht="18.75">
      <c r="A8" s="592"/>
      <c r="B8" s="592"/>
      <c r="C8" s="592"/>
      <c r="D8" s="592"/>
      <c r="E8" s="592"/>
      <c r="F8" s="592"/>
      <c r="G8" s="592"/>
      <c r="H8" s="592"/>
      <c r="L8" s="501"/>
      <c r="M8" s="619" t="s">
        <v>596</v>
      </c>
      <c r="N8" s="668"/>
      <c r="O8" s="1246" t="str">
        <f>IF(datePr_ch="",IF(datePr="","",datePr),datePr_ch)</f>
        <v>08.12.2022</v>
      </c>
      <c r="P8" s="1247"/>
      <c r="Q8" s="1247"/>
      <c r="R8" s="1247"/>
      <c r="S8" s="1247"/>
      <c r="T8" s="1248"/>
      <c r="U8" s="669"/>
      <c r="Y8" s="1014"/>
      <c r="Z8" s="592"/>
      <c r="AA8" s="592"/>
      <c r="AB8" s="592"/>
      <c r="AC8" s="592"/>
    </row>
    <row r="9" spans="1:29" s="493" customFormat="1" ht="18.75">
      <c r="A9" s="507"/>
      <c r="B9" s="507"/>
      <c r="C9" s="507"/>
      <c r="D9" s="507"/>
      <c r="E9" s="507"/>
      <c r="F9" s="507"/>
      <c r="G9" s="507"/>
      <c r="H9" s="507"/>
      <c r="L9" s="554"/>
      <c r="M9" s="619" t="s">
        <v>595</v>
      </c>
      <c r="N9" s="668"/>
      <c r="O9" s="1246" t="str">
        <f>IF(numberPr_ch="",IF(numberPr="","",numberPr),numberPr_ch)</f>
        <v>106/2</v>
      </c>
      <c r="P9" s="1247"/>
      <c r="Q9" s="1247"/>
      <c r="R9" s="1247"/>
      <c r="S9" s="1247"/>
      <c r="T9" s="1248"/>
      <c r="U9" s="669"/>
      <c r="Y9" s="1014"/>
      <c r="Z9" s="507"/>
      <c r="AA9" s="507"/>
      <c r="AB9" s="507"/>
      <c r="AC9" s="507"/>
    </row>
    <row r="10" spans="1:29" s="493" customFormat="1" ht="18.75">
      <c r="A10" s="507"/>
      <c r="B10" s="507"/>
      <c r="C10" s="507"/>
      <c r="D10" s="507"/>
      <c r="E10" s="507"/>
      <c r="F10" s="507"/>
      <c r="G10" s="507"/>
      <c r="H10" s="507"/>
      <c r="L10" s="554"/>
      <c r="M10" s="619" t="s">
        <v>501</v>
      </c>
      <c r="N10" s="668"/>
      <c r="O10" s="1246" t="str">
        <f>IF(IstPub_ch="",IF(IstPub="","",IstPub),IstPub_ch)</f>
        <v xml:space="preserve">Официальный сайт Министерства тарифного регулирования и энергетики </v>
      </c>
      <c r="P10" s="1247"/>
      <c r="Q10" s="1247"/>
      <c r="R10" s="1247"/>
      <c r="S10" s="1247"/>
      <c r="T10" s="1248"/>
      <c r="U10" s="669"/>
      <c r="Y10" s="1014"/>
      <c r="Z10" s="507"/>
      <c r="AA10" s="507"/>
      <c r="AB10" s="507"/>
      <c r="AC10" s="507"/>
    </row>
    <row r="11" spans="1:29" s="615" customFormat="1" ht="18.75" hidden="1">
      <c r="A11" s="616"/>
      <c r="B11" s="616"/>
      <c r="C11" s="616"/>
      <c r="D11" s="616"/>
      <c r="E11" s="616"/>
      <c r="F11" s="616"/>
      <c r="G11" s="616"/>
      <c r="H11" s="616"/>
      <c r="L11" s="754"/>
      <c r="M11" s="752"/>
      <c r="O11" s="751"/>
      <c r="P11" s="751"/>
      <c r="Q11" s="773" t="s">
        <v>721</v>
      </c>
      <c r="R11" s="773" t="s">
        <v>722</v>
      </c>
      <c r="S11" s="751"/>
      <c r="T11" s="751"/>
      <c r="U11" s="669"/>
      <c r="Y11" s="775"/>
      <c r="Z11" s="616"/>
      <c r="AA11" s="616"/>
      <c r="AB11" s="616"/>
      <c r="AC11" s="616"/>
    </row>
    <row r="12" spans="1:29" s="493" customFormat="1" ht="11.25" hidden="1">
      <c r="A12" s="507"/>
      <c r="B12" s="507"/>
      <c r="C12" s="507"/>
      <c r="D12" s="507"/>
      <c r="E12" s="507"/>
      <c r="F12" s="507"/>
      <c r="G12" s="507"/>
      <c r="H12" s="507"/>
      <c r="L12" s="1229"/>
      <c r="M12" s="1229"/>
      <c r="N12" s="490"/>
      <c r="O12" s="769"/>
      <c r="P12" s="769"/>
      <c r="Q12" s="769"/>
      <c r="R12" s="769"/>
      <c r="S12" s="769"/>
      <c r="T12" s="769"/>
      <c r="U12" s="488"/>
      <c r="V12" s="505" t="s">
        <v>373</v>
      </c>
      <c r="Y12" s="1014"/>
      <c r="Z12" s="507"/>
      <c r="AA12" s="507"/>
      <c r="AB12" s="507"/>
      <c r="AC12" s="507"/>
    </row>
    <row r="13" spans="1:29" ht="15" customHeight="1">
      <c r="J13" s="483"/>
      <c r="K13" s="483"/>
      <c r="L13" s="479"/>
      <c r="M13" s="479"/>
      <c r="N13" s="479"/>
      <c r="O13" s="601"/>
      <c r="P13" s="601"/>
      <c r="Q13" s="1245"/>
      <c r="R13" s="1245"/>
      <c r="S13" s="1245"/>
      <c r="T13" s="1245"/>
      <c r="U13" s="1245"/>
      <c r="V13" s="1245"/>
    </row>
    <row r="14" spans="1:29">
      <c r="J14" s="483"/>
      <c r="K14" s="483"/>
      <c r="L14" s="1157" t="s">
        <v>454</v>
      </c>
      <c r="M14" s="1157"/>
      <c r="N14" s="1157"/>
      <c r="O14" s="1157"/>
      <c r="P14" s="1157"/>
      <c r="Q14" s="1157"/>
      <c r="R14" s="1157"/>
      <c r="S14" s="1157"/>
      <c r="T14" s="1157"/>
      <c r="U14" s="1157"/>
      <c r="V14" s="1157"/>
      <c r="W14" s="1157"/>
      <c r="X14" s="1157" t="s">
        <v>455</v>
      </c>
    </row>
    <row r="15" spans="1:29" ht="14.25" customHeight="1">
      <c r="J15" s="483"/>
      <c r="K15" s="483"/>
      <c r="L15" s="1212" t="s">
        <v>92</v>
      </c>
      <c r="M15" s="1212" t="s">
        <v>626</v>
      </c>
      <c r="N15" s="536"/>
      <c r="O15" s="1212" t="s">
        <v>627</v>
      </c>
      <c r="P15" s="1266" t="s">
        <v>628</v>
      </c>
      <c r="Q15" s="1266" t="s">
        <v>641</v>
      </c>
      <c r="R15" s="1266"/>
      <c r="S15" s="1266"/>
      <c r="T15" s="1266"/>
      <c r="U15" s="1266"/>
      <c r="V15" s="1212" t="s">
        <v>341</v>
      </c>
      <c r="W15" s="1244" t="s">
        <v>275</v>
      </c>
      <c r="X15" s="1157"/>
    </row>
    <row r="16" spans="1:29" s="525" customFormat="1" ht="25.5" customHeight="1">
      <c r="A16" s="587"/>
      <c r="B16" s="587"/>
      <c r="C16" s="587"/>
      <c r="D16" s="587"/>
      <c r="E16" s="587"/>
      <c r="F16" s="587"/>
      <c r="G16" s="593"/>
      <c r="H16" s="593"/>
      <c r="I16" s="533"/>
      <c r="J16" s="531"/>
      <c r="K16" s="531"/>
      <c r="L16" s="1212"/>
      <c r="M16" s="1212"/>
      <c r="N16" s="536"/>
      <c r="O16" s="1212"/>
      <c r="P16" s="1266"/>
      <c r="Q16" s="1266" t="s">
        <v>679</v>
      </c>
      <c r="R16" s="1266"/>
      <c r="S16" s="1255" t="s">
        <v>654</v>
      </c>
      <c r="T16" s="1255"/>
      <c r="U16" s="1255"/>
      <c r="V16" s="1212"/>
      <c r="W16" s="1244"/>
      <c r="X16" s="1157"/>
      <c r="Y16" s="1009"/>
      <c r="Z16" s="587"/>
      <c r="AA16" s="587"/>
      <c r="AB16" s="587"/>
      <c r="AC16" s="587"/>
    </row>
    <row r="17" spans="1:29" ht="14.25" customHeight="1">
      <c r="J17" s="483"/>
      <c r="K17" s="483"/>
      <c r="L17" s="1212"/>
      <c r="M17" s="1212"/>
      <c r="N17" s="536"/>
      <c r="O17" s="1212"/>
      <c r="P17" s="1266"/>
      <c r="Q17" s="536" t="s">
        <v>677</v>
      </c>
      <c r="R17" s="536" t="s">
        <v>678</v>
      </c>
      <c r="S17" s="538" t="s">
        <v>274</v>
      </c>
      <c r="T17" s="1257" t="s">
        <v>273</v>
      </c>
      <c r="U17" s="1257"/>
      <c r="V17" s="1212"/>
      <c r="W17" s="1244"/>
      <c r="X17" s="1157"/>
    </row>
    <row r="18" spans="1:29">
      <c r="J18" s="483"/>
      <c r="K18" s="491">
        <v>1</v>
      </c>
      <c r="L18" s="480" t="s">
        <v>93</v>
      </c>
      <c r="M18" s="480" t="s">
        <v>49</v>
      </c>
      <c r="N18" s="498" t="s">
        <v>49</v>
      </c>
      <c r="O18" s="489">
        <f t="shared" ref="O18:T18" ca="1" si="0">OFFSET(O18,0,-1)+1</f>
        <v>3</v>
      </c>
      <c r="P18" s="489">
        <f t="shared" ca="1" si="0"/>
        <v>4</v>
      </c>
      <c r="Q18" s="489">
        <f t="shared" ca="1" si="0"/>
        <v>5</v>
      </c>
      <c r="R18" s="489">
        <f t="shared" ca="1" si="0"/>
        <v>6</v>
      </c>
      <c r="S18" s="489">
        <f t="shared" ca="1" si="0"/>
        <v>7</v>
      </c>
      <c r="T18" s="1267">
        <f t="shared" ca="1" si="0"/>
        <v>8</v>
      </c>
      <c r="U18" s="1267"/>
      <c r="V18" s="489">
        <f ca="1">OFFSET(V18,0,-2)+1</f>
        <v>9</v>
      </c>
      <c r="W18" s="525"/>
      <c r="X18" s="489">
        <f ca="1">OFFSET(X18,0,-2)+1</f>
        <v>10</v>
      </c>
    </row>
    <row r="19" spans="1:29" ht="48.75" customHeight="1">
      <c r="A19" s="1231">
        <v>1</v>
      </c>
      <c r="B19" s="982"/>
      <c r="C19" s="982"/>
      <c r="D19" s="982"/>
      <c r="E19" s="982"/>
      <c r="F19" s="982"/>
      <c r="G19" s="983"/>
      <c r="H19" s="983"/>
      <c r="I19" s="985"/>
      <c r="J19" s="977"/>
      <c r="K19" s="977"/>
      <c r="L19" s="595">
        <f>mergeValue(A19)</f>
        <v>1</v>
      </c>
      <c r="M19" s="643" t="s">
        <v>20</v>
      </c>
      <c r="N19" s="582"/>
      <c r="O19" s="1243" t="str">
        <f>IF('Перечень тарифов'!J21="","","" &amp; 'Перечень тарифов'!J21 &amp; "")</f>
        <v xml:space="preserve">Плата в размере 8 472,688 тыс. руб. (без учета НДС) за подключение к системе теплоснабжения АО "УСТЭК-Челябинск" для МУП "ЧКТС", объект - "Т/тр. ул. Кудрявцева 21 от ТК 7-16 до т.врезки L-25, D-100», расположенного по адресу: г. Челябинск, ул. Кудрявцева". Общая подключаемая нагрузка 0,791 Гкал/ч. </v>
      </c>
      <c r="P19" s="1243"/>
      <c r="Q19" s="1243"/>
      <c r="R19" s="1243"/>
      <c r="S19" s="1243"/>
      <c r="T19" s="1243"/>
      <c r="U19" s="1243"/>
      <c r="V19" s="1243"/>
      <c r="W19" s="1243"/>
      <c r="X19" s="583" t="s">
        <v>476</v>
      </c>
    </row>
    <row r="20" spans="1:29" hidden="1">
      <c r="A20" s="1231"/>
      <c r="B20" s="1231">
        <v>1</v>
      </c>
      <c r="C20" s="982"/>
      <c r="D20" s="982"/>
      <c r="E20" s="982"/>
      <c r="F20" s="982"/>
      <c r="G20" s="987"/>
      <c r="H20" s="984"/>
      <c r="I20" s="989"/>
      <c r="J20" s="974"/>
      <c r="K20" s="973"/>
      <c r="L20" s="595" t="str">
        <f>mergeValue(A20) &amp;"."&amp; mergeValue(B20)</f>
        <v>1.1</v>
      </c>
      <c r="M20" s="548"/>
      <c r="N20" s="582"/>
      <c r="O20" s="1243"/>
      <c r="P20" s="1243"/>
      <c r="Q20" s="1243"/>
      <c r="R20" s="1243"/>
      <c r="S20" s="1243"/>
      <c r="T20" s="1243"/>
      <c r="U20" s="1243"/>
      <c r="V20" s="1243"/>
      <c r="W20" s="1243"/>
      <c r="X20" s="583"/>
    </row>
    <row r="21" spans="1:29" hidden="1">
      <c r="A21" s="1231"/>
      <c r="B21" s="1231"/>
      <c r="C21" s="1231">
        <v>1</v>
      </c>
      <c r="D21" s="982"/>
      <c r="E21" s="982"/>
      <c r="F21" s="982"/>
      <c r="G21" s="987"/>
      <c r="H21" s="984"/>
      <c r="I21" s="990"/>
      <c r="J21" s="974"/>
      <c r="K21" s="973"/>
      <c r="L21" s="595" t="str">
        <f>mergeValue(A21) &amp;"."&amp; mergeValue(B21)&amp;"."&amp; mergeValue(C21)</f>
        <v>1.1.1</v>
      </c>
      <c r="M21" s="549"/>
      <c r="N21" s="582"/>
      <c r="O21" s="1243"/>
      <c r="P21" s="1243"/>
      <c r="Q21" s="1243"/>
      <c r="R21" s="1243"/>
      <c r="S21" s="1243"/>
      <c r="T21" s="1243"/>
      <c r="U21" s="1243"/>
      <c r="V21" s="1243"/>
      <c r="W21" s="1243"/>
      <c r="X21" s="583"/>
    </row>
    <row r="22" spans="1:29" hidden="1">
      <c r="A22" s="1231"/>
      <c r="B22" s="1231"/>
      <c r="C22" s="1231"/>
      <c r="D22" s="1231">
        <v>1</v>
      </c>
      <c r="E22" s="982"/>
      <c r="F22" s="982"/>
      <c r="G22" s="987"/>
      <c r="H22" s="984"/>
      <c r="I22" s="990"/>
      <c r="J22" s="988"/>
      <c r="K22" s="973"/>
      <c r="L22" s="595" t="str">
        <f>mergeValue(A22) &amp;"."&amp; mergeValue(B22)&amp;"."&amp; mergeValue(C22)&amp;"."&amp; mergeValue(D22)</f>
        <v>1.1.1.1</v>
      </c>
      <c r="M22" s="550"/>
      <c r="N22" s="582"/>
      <c r="O22" s="1243"/>
      <c r="P22" s="1243"/>
      <c r="Q22" s="1243"/>
      <c r="R22" s="1243"/>
      <c r="S22" s="1243"/>
      <c r="T22" s="1243"/>
      <c r="U22" s="1243"/>
      <c r="V22" s="1243"/>
      <c r="W22" s="1243"/>
      <c r="X22" s="1021"/>
    </row>
    <row r="23" spans="1:29" ht="167.25" customHeight="1">
      <c r="A23" s="1231"/>
      <c r="B23" s="1231"/>
      <c r="C23" s="1231"/>
      <c r="D23" s="1231"/>
      <c r="E23" s="982">
        <v>1</v>
      </c>
      <c r="F23" s="982"/>
      <c r="G23" s="987"/>
      <c r="H23" s="984"/>
      <c r="I23" s="990"/>
      <c r="J23" s="988"/>
      <c r="K23" s="978"/>
      <c r="L23" s="595" t="str">
        <f>mergeValue(A23) &amp;"."&amp; mergeValue(B23)&amp;"."&amp; mergeValue(C23)&amp;"."&amp; mergeValue(D23)&amp;"."&amp; mergeValue(E23)</f>
        <v>1.1.1.1.1</v>
      </c>
      <c r="M23" s="1073" t="s">
        <v>2937</v>
      </c>
      <c r="N23" s="544"/>
      <c r="O23" s="1075" t="s">
        <v>2938</v>
      </c>
      <c r="P23" s="1076">
        <v>0.79100000000000004</v>
      </c>
      <c r="Q23" s="1122">
        <f>R23*1.2</f>
        <v>12853.635398230088</v>
      </c>
      <c r="R23" s="1122">
        <f>8472.688/0.791</f>
        <v>10711.362831858407</v>
      </c>
      <c r="S23" s="1100" t="s">
        <v>1431</v>
      </c>
      <c r="T23" s="652" t="s">
        <v>84</v>
      </c>
      <c r="U23" s="1108" t="s">
        <v>1433</v>
      </c>
      <c r="V23" s="776" t="s">
        <v>85</v>
      </c>
      <c r="W23" s="841"/>
      <c r="X23" s="1202" t="s">
        <v>688</v>
      </c>
      <c r="Y23" s="1009" t="str">
        <f>strCheckDateTwo(N23:W23)</f>
        <v/>
      </c>
    </row>
    <row r="24" spans="1:29" hidden="1">
      <c r="A24" s="1231"/>
      <c r="B24" s="1231"/>
      <c r="C24" s="1231"/>
      <c r="D24" s="1231"/>
      <c r="E24" s="982"/>
      <c r="F24" s="982"/>
      <c r="G24" s="987"/>
      <c r="H24" s="984"/>
      <c r="I24" s="990"/>
      <c r="J24" s="988"/>
      <c r="K24" s="978"/>
      <c r="L24" s="633"/>
      <c r="M24" s="563"/>
      <c r="N24" s="648"/>
      <c r="O24" s="648"/>
      <c r="P24" s="648"/>
      <c r="Q24" s="648"/>
      <c r="R24" s="586" t="str">
        <f>S23 &amp; "-" &amp; U23</f>
        <v>08.12.2022-08.12.2024</v>
      </c>
      <c r="S24" s="514"/>
      <c r="T24" s="588"/>
      <c r="U24" s="514"/>
      <c r="V24" s="648"/>
      <c r="W24" s="840"/>
      <c r="X24" s="1203"/>
    </row>
    <row r="25" spans="1:29" ht="15" customHeight="1">
      <c r="A25" s="1231"/>
      <c r="B25" s="1231"/>
      <c r="C25" s="1231"/>
      <c r="D25" s="1231"/>
      <c r="E25" s="982"/>
      <c r="F25" s="982"/>
      <c r="G25" s="987"/>
      <c r="H25" s="984"/>
      <c r="I25" s="990"/>
      <c r="J25" s="988"/>
      <c r="K25" s="978"/>
      <c r="L25" s="540"/>
      <c r="M25" s="553" t="s">
        <v>5</v>
      </c>
      <c r="N25" s="551"/>
      <c r="O25" s="547"/>
      <c r="P25" s="547"/>
      <c r="Q25" s="547"/>
      <c r="R25" s="547"/>
      <c r="S25" s="575"/>
      <c r="T25" s="566"/>
      <c r="U25" s="565"/>
      <c r="V25" s="551"/>
      <c r="W25" s="551"/>
      <c r="X25" s="1204"/>
    </row>
    <row r="26" spans="1:29" ht="3" customHeight="1"/>
    <row r="27" spans="1:29" ht="96" customHeight="1">
      <c r="L27" s="1">
        <v>1</v>
      </c>
      <c r="M27" s="1195" t="s">
        <v>689</v>
      </c>
      <c r="N27" s="1195"/>
      <c r="O27" s="1195"/>
      <c r="P27" s="1195"/>
      <c r="Q27" s="1195"/>
      <c r="R27" s="1195"/>
      <c r="S27" s="1195"/>
      <c r="T27" s="1195"/>
      <c r="U27" s="1195"/>
      <c r="V27" s="1195"/>
      <c r="W27" s="1195"/>
      <c r="X27" s="1195"/>
      <c r="Y27" s="1099"/>
      <c r="Z27" s="518"/>
      <c r="AA27" s="518"/>
      <c r="AB27" s="518"/>
      <c r="AC27" s="518"/>
    </row>
    <row r="28" spans="1:29">
      <c r="M28" s="517"/>
      <c r="N28" s="517"/>
      <c r="O28" s="517"/>
      <c r="P28" s="517"/>
      <c r="Q28" s="517"/>
      <c r="R28" s="517"/>
      <c r="S28" s="517"/>
      <c r="T28" s="517"/>
      <c r="U28" s="517"/>
      <c r="V28" s="517"/>
      <c r="W28" s="517"/>
      <c r="X28" s="517"/>
      <c r="Y28" s="1015"/>
      <c r="Z28" s="508"/>
      <c r="AA28" s="508"/>
      <c r="AB28" s="508"/>
      <c r="AC28" s="508"/>
    </row>
  </sheetData>
  <sheetProtection password="FA9C" sheet="1" objects="1" scenarios="1" formatColumns="0" formatRows="0"/>
  <dataConsolidate/>
  <mergeCells count="30">
    <mergeCell ref="A19:A25"/>
    <mergeCell ref="O19:W19"/>
    <mergeCell ref="B20:B25"/>
    <mergeCell ref="O20:W20"/>
    <mergeCell ref="C21:C25"/>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27:X27"/>
    <mergeCell ref="P15:P17"/>
    <mergeCell ref="L14:W14"/>
    <mergeCell ref="O7:T7"/>
    <mergeCell ref="O8:T8"/>
    <mergeCell ref="Q15:U15"/>
    <mergeCell ref="S16:U16"/>
    <mergeCell ref="Q16:R16"/>
    <mergeCell ref="O21:W21"/>
    <mergeCell ref="X14:X17"/>
    <mergeCell ref="X23:X25"/>
  </mergeCells>
  <dataValidations count="9">
    <dataValidation allowBlank="1" prompt="Для выбора выполните двойной щелчок левой клавиши мыши по соответствующей ячейке." sqref="IX25:JJ25 ST25:TF25 ACP25:ADB25 AML25:AMX25 AWH25:AWT25 BGD25:BGP25 BPZ25:BQL25 BZV25:CAH25 CJR25:CKD25 CTN25:CTZ25 DDJ25:DDV25 DNF25:DNR25 DXB25:DXN25 EGX25:EHJ25 EQT25:ERF25 FAP25:FBB25 FKL25:FKX25 FUH25:FUT25 GED25:GEP25 GNZ25:GOL25 GXV25:GYH25 HHR25:HID25 HRN25:HRZ25 IBJ25:IBV25 ILF25:ILR25 IVB25:IVN25 JEX25:JFJ25 JOT25:JPF25 JYP25:JZB25 KIL25:KIX25 KSH25:KST25 LCD25:LCP25 LLZ25:LML25 LVV25:LWH25 MFR25:MGD25 MPN25:MPZ25 MZJ25:MZV25 NJF25:NJR25 NTB25:NTN25 OCX25:ODJ25 OMT25:ONF25 OWP25:OXB25 PGL25:PGX25 PQH25:PQT25 QAD25:QAP25 QJZ25:QKL25 QTV25:QUH25 RDR25:RED25 RNN25:RNZ25 RXJ25:RXV25 SHF25:SHR25 SRB25:SRN25 TAX25:TBJ25 TKT25:TLF25 TUP25:TVB25 UEL25:UEX25 UOH25:UOT25 UYD25:UYP25 VHZ25:VIL25 VRV25:VSH25 WBR25:WCD25 WLN25:WLZ25 WVJ25:WVV25 IX65557:JJ65561 ST65557:TF65561 ACP65557:ADB65561 AML65557:AMX65561 AWH65557:AWT65561 BGD65557:BGP65561 BPZ65557:BQL65561 BZV65557:CAH65561 CJR65557:CKD65561 CTN65557:CTZ65561 DDJ65557:DDV65561 DNF65557:DNR65561 DXB65557:DXN65561 EGX65557:EHJ65561 EQT65557:ERF65561 FAP65557:FBB65561 FKL65557:FKX65561 FUH65557:FUT65561 GED65557:GEP65561 GNZ65557:GOL65561 GXV65557:GYH65561 HHR65557:HID65561 HRN65557:HRZ65561 IBJ65557:IBV65561 ILF65557:ILR65561 IVB65557:IVN65561 JEX65557:JFJ65561 JOT65557:JPF65561 JYP65557:JZB65561 KIL65557:KIX65561 KSH65557:KST65561 LCD65557:LCP65561 LLZ65557:LML65561 LVV65557:LWH65561 MFR65557:MGD65561 MPN65557:MPZ65561 MZJ65557:MZV65561 NJF65557:NJR65561 NTB65557:NTN65561 OCX65557:ODJ65561 OMT65557:ONF65561 OWP65557:OXB65561 PGL65557:PGX65561 PQH65557:PQT65561 QAD65557:QAP65561 QJZ65557:QKL65561 QTV65557:QUH65561 RDR65557:RED65561 RNN65557:RNZ65561 RXJ65557:RXV65561 SHF65557:SHR65561 SRB65557:SRN65561 TAX65557:TBJ65561 TKT65557:TLF65561 TUP65557:TVB65561 UEL65557:UEX65561 UOH65557:UOT65561 UYD65557:UYP65561 VHZ65557:VIL65561 VRV65557:VSH65561 WBR65557:WCD65561 WLN65557:WLZ65561 WVJ65557:WVV65561 IX131093:JJ131097 ST131093:TF131097 ACP131093:ADB131097 AML131093:AMX131097 AWH131093:AWT131097 BGD131093:BGP131097 BPZ131093:BQL131097 BZV131093:CAH131097 CJR131093:CKD131097 CTN131093:CTZ131097 DDJ131093:DDV131097 DNF131093:DNR131097 DXB131093:DXN131097 EGX131093:EHJ131097 EQT131093:ERF131097 FAP131093:FBB131097 FKL131093:FKX131097 FUH131093:FUT131097 GED131093:GEP131097 GNZ131093:GOL131097 GXV131093:GYH131097 HHR131093:HID131097 HRN131093:HRZ131097 IBJ131093:IBV131097 ILF131093:ILR131097 IVB131093:IVN131097 JEX131093:JFJ131097 JOT131093:JPF131097 JYP131093:JZB131097 KIL131093:KIX131097 KSH131093:KST131097 LCD131093:LCP131097 LLZ131093:LML131097 LVV131093:LWH131097 MFR131093:MGD131097 MPN131093:MPZ131097 MZJ131093:MZV131097 NJF131093:NJR131097 NTB131093:NTN131097 OCX131093:ODJ131097 OMT131093:ONF131097 OWP131093:OXB131097 PGL131093:PGX131097 PQH131093:PQT131097 QAD131093:QAP131097 QJZ131093:QKL131097 QTV131093:QUH131097 RDR131093:RED131097 RNN131093:RNZ131097 RXJ131093:RXV131097 SHF131093:SHR131097 SRB131093:SRN131097 TAX131093:TBJ131097 TKT131093:TLF131097 TUP131093:TVB131097 UEL131093:UEX131097 UOH131093:UOT131097 UYD131093:UYP131097 VHZ131093:VIL131097 VRV131093:VSH131097 WBR131093:WCD131097 WLN131093:WLZ131097 WVJ131093:WVV131097 IX196629:JJ196633 ST196629:TF196633 ACP196629:ADB196633 AML196629:AMX196633 AWH196629:AWT196633 BGD196629:BGP196633 BPZ196629:BQL196633 BZV196629:CAH196633 CJR196629:CKD196633 CTN196629:CTZ196633 DDJ196629:DDV196633 DNF196629:DNR196633 DXB196629:DXN196633 EGX196629:EHJ196633 EQT196629:ERF196633 FAP196629:FBB196633 FKL196629:FKX196633 FUH196629:FUT196633 GED196629:GEP196633 GNZ196629:GOL196633 GXV196629:GYH196633 HHR196629:HID196633 HRN196629:HRZ196633 IBJ196629:IBV196633 ILF196629:ILR196633 IVB196629:IVN196633 JEX196629:JFJ196633 JOT196629:JPF196633 JYP196629:JZB196633 KIL196629:KIX196633 KSH196629:KST196633 LCD196629:LCP196633 LLZ196629:LML196633 LVV196629:LWH196633 MFR196629:MGD196633 MPN196629:MPZ196633 MZJ196629:MZV196633 NJF196629:NJR196633 NTB196629:NTN196633 OCX196629:ODJ196633 OMT196629:ONF196633 OWP196629:OXB196633 PGL196629:PGX196633 PQH196629:PQT196633 QAD196629:QAP196633 QJZ196629:QKL196633 QTV196629:QUH196633 RDR196629:RED196633 RNN196629:RNZ196633 RXJ196629:RXV196633 SHF196629:SHR196633 SRB196629:SRN196633 TAX196629:TBJ196633 TKT196629:TLF196633 TUP196629:TVB196633 UEL196629:UEX196633 UOH196629:UOT196633 UYD196629:UYP196633 VHZ196629:VIL196633 VRV196629:VSH196633 WBR196629:WCD196633 WLN196629:WLZ196633 WVJ196629:WVV196633 IX262165:JJ262169 ST262165:TF262169 ACP262165:ADB262169 AML262165:AMX262169 AWH262165:AWT262169 BGD262165:BGP262169 BPZ262165:BQL262169 BZV262165:CAH262169 CJR262165:CKD262169 CTN262165:CTZ262169 DDJ262165:DDV262169 DNF262165:DNR262169 DXB262165:DXN262169 EGX262165:EHJ262169 EQT262165:ERF262169 FAP262165:FBB262169 FKL262165:FKX262169 FUH262165:FUT262169 GED262165:GEP262169 GNZ262165:GOL262169 GXV262165:GYH262169 HHR262165:HID262169 HRN262165:HRZ262169 IBJ262165:IBV262169 ILF262165:ILR262169 IVB262165:IVN262169 JEX262165:JFJ262169 JOT262165:JPF262169 JYP262165:JZB262169 KIL262165:KIX262169 KSH262165:KST262169 LCD262165:LCP262169 LLZ262165:LML262169 LVV262165:LWH262169 MFR262165:MGD262169 MPN262165:MPZ262169 MZJ262165:MZV262169 NJF262165:NJR262169 NTB262165:NTN262169 OCX262165:ODJ262169 OMT262165:ONF262169 OWP262165:OXB262169 PGL262165:PGX262169 PQH262165:PQT262169 QAD262165:QAP262169 QJZ262165:QKL262169 QTV262165:QUH262169 RDR262165:RED262169 RNN262165:RNZ262169 RXJ262165:RXV262169 SHF262165:SHR262169 SRB262165:SRN262169 TAX262165:TBJ262169 TKT262165:TLF262169 TUP262165:TVB262169 UEL262165:UEX262169 UOH262165:UOT262169 UYD262165:UYP262169 VHZ262165:VIL262169 VRV262165:VSH262169 WBR262165:WCD262169 WLN262165:WLZ262169 WVJ262165:WVV262169 IX327701:JJ327705 ST327701:TF327705 ACP327701:ADB327705 AML327701:AMX327705 AWH327701:AWT327705 BGD327701:BGP327705 BPZ327701:BQL327705 BZV327701:CAH327705 CJR327701:CKD327705 CTN327701:CTZ327705 DDJ327701:DDV327705 DNF327701:DNR327705 DXB327701:DXN327705 EGX327701:EHJ327705 EQT327701:ERF327705 FAP327701:FBB327705 FKL327701:FKX327705 FUH327701:FUT327705 GED327701:GEP327705 GNZ327701:GOL327705 GXV327701:GYH327705 HHR327701:HID327705 HRN327701:HRZ327705 IBJ327701:IBV327705 ILF327701:ILR327705 IVB327701:IVN327705 JEX327701:JFJ327705 JOT327701:JPF327705 JYP327701:JZB327705 KIL327701:KIX327705 KSH327701:KST327705 LCD327701:LCP327705 LLZ327701:LML327705 LVV327701:LWH327705 MFR327701:MGD327705 MPN327701:MPZ327705 MZJ327701:MZV327705 NJF327701:NJR327705 NTB327701:NTN327705 OCX327701:ODJ327705 OMT327701:ONF327705 OWP327701:OXB327705 PGL327701:PGX327705 PQH327701:PQT327705 QAD327701:QAP327705 QJZ327701:QKL327705 QTV327701:QUH327705 RDR327701:RED327705 RNN327701:RNZ327705 RXJ327701:RXV327705 SHF327701:SHR327705 SRB327701:SRN327705 TAX327701:TBJ327705 TKT327701:TLF327705 TUP327701:TVB327705 UEL327701:UEX327705 UOH327701:UOT327705 UYD327701:UYP327705 VHZ327701:VIL327705 VRV327701:VSH327705 WBR327701:WCD327705 WLN327701:WLZ327705 WVJ327701:WVV327705 IX393237:JJ393241 ST393237:TF393241 ACP393237:ADB393241 AML393237:AMX393241 AWH393237:AWT393241 BGD393237:BGP393241 BPZ393237:BQL393241 BZV393237:CAH393241 CJR393237:CKD393241 CTN393237:CTZ393241 DDJ393237:DDV393241 DNF393237:DNR393241 DXB393237:DXN393241 EGX393237:EHJ393241 EQT393237:ERF393241 FAP393237:FBB393241 FKL393237:FKX393241 FUH393237:FUT393241 GED393237:GEP393241 GNZ393237:GOL393241 GXV393237:GYH393241 HHR393237:HID393241 HRN393237:HRZ393241 IBJ393237:IBV393241 ILF393237:ILR393241 IVB393237:IVN393241 JEX393237:JFJ393241 JOT393237:JPF393241 JYP393237:JZB393241 KIL393237:KIX393241 KSH393237:KST393241 LCD393237:LCP393241 LLZ393237:LML393241 LVV393237:LWH393241 MFR393237:MGD393241 MPN393237:MPZ393241 MZJ393237:MZV393241 NJF393237:NJR393241 NTB393237:NTN393241 OCX393237:ODJ393241 OMT393237:ONF393241 OWP393237:OXB393241 PGL393237:PGX393241 PQH393237:PQT393241 QAD393237:QAP393241 QJZ393237:QKL393241 QTV393237:QUH393241 RDR393237:RED393241 RNN393237:RNZ393241 RXJ393237:RXV393241 SHF393237:SHR393241 SRB393237:SRN393241 TAX393237:TBJ393241 TKT393237:TLF393241 TUP393237:TVB393241 UEL393237:UEX393241 UOH393237:UOT393241 UYD393237:UYP393241 VHZ393237:VIL393241 VRV393237:VSH393241 WBR393237:WCD393241 WLN393237:WLZ393241 WVJ393237:WVV393241 IX458773:JJ458777 ST458773:TF458777 ACP458773:ADB458777 AML458773:AMX458777 AWH458773:AWT458777 BGD458773:BGP458777 BPZ458773:BQL458777 BZV458773:CAH458777 CJR458773:CKD458777 CTN458773:CTZ458777 DDJ458773:DDV458777 DNF458773:DNR458777 DXB458773:DXN458777 EGX458773:EHJ458777 EQT458773:ERF458777 FAP458773:FBB458777 FKL458773:FKX458777 FUH458773:FUT458777 GED458773:GEP458777 GNZ458773:GOL458777 GXV458773:GYH458777 HHR458773:HID458777 HRN458773:HRZ458777 IBJ458773:IBV458777 ILF458773:ILR458777 IVB458773:IVN458777 JEX458773:JFJ458777 JOT458773:JPF458777 JYP458773:JZB458777 KIL458773:KIX458777 KSH458773:KST458777 LCD458773:LCP458777 LLZ458773:LML458777 LVV458773:LWH458777 MFR458773:MGD458777 MPN458773:MPZ458777 MZJ458773:MZV458777 NJF458773:NJR458777 NTB458773:NTN458777 OCX458773:ODJ458777 OMT458773:ONF458777 OWP458773:OXB458777 PGL458773:PGX458777 PQH458773:PQT458777 QAD458773:QAP458777 QJZ458773:QKL458777 QTV458773:QUH458777 RDR458773:RED458777 RNN458773:RNZ458777 RXJ458773:RXV458777 SHF458773:SHR458777 SRB458773:SRN458777 TAX458773:TBJ458777 TKT458773:TLF458777 TUP458773:TVB458777 UEL458773:UEX458777 UOH458773:UOT458777 UYD458773:UYP458777 VHZ458773:VIL458777 VRV458773:VSH458777 WBR458773:WCD458777 WLN458773:WLZ458777 WVJ458773:WVV458777 IX524309:JJ524313 ST524309:TF524313 ACP524309:ADB524313 AML524309:AMX524313 AWH524309:AWT524313 BGD524309:BGP524313 BPZ524309:BQL524313 BZV524309:CAH524313 CJR524309:CKD524313 CTN524309:CTZ524313 DDJ524309:DDV524313 DNF524309:DNR524313 DXB524309:DXN524313 EGX524309:EHJ524313 EQT524309:ERF524313 FAP524309:FBB524313 FKL524309:FKX524313 FUH524309:FUT524313 GED524309:GEP524313 GNZ524309:GOL524313 GXV524309:GYH524313 HHR524309:HID524313 HRN524309:HRZ524313 IBJ524309:IBV524313 ILF524309:ILR524313 IVB524309:IVN524313 JEX524309:JFJ524313 JOT524309:JPF524313 JYP524309:JZB524313 KIL524309:KIX524313 KSH524309:KST524313 LCD524309:LCP524313 LLZ524309:LML524313 LVV524309:LWH524313 MFR524309:MGD524313 MPN524309:MPZ524313 MZJ524309:MZV524313 NJF524309:NJR524313 NTB524309:NTN524313 OCX524309:ODJ524313 OMT524309:ONF524313 OWP524309:OXB524313 PGL524309:PGX524313 PQH524309:PQT524313 QAD524309:QAP524313 QJZ524309:QKL524313 QTV524309:QUH524313 RDR524309:RED524313 RNN524309:RNZ524313 RXJ524309:RXV524313 SHF524309:SHR524313 SRB524309:SRN524313 TAX524309:TBJ524313 TKT524309:TLF524313 TUP524309:TVB524313 UEL524309:UEX524313 UOH524309:UOT524313 UYD524309:UYP524313 VHZ524309:VIL524313 VRV524309:VSH524313 WBR524309:WCD524313 WLN524309:WLZ524313 WVJ524309:WVV524313 IX589845:JJ589849 ST589845:TF589849 ACP589845:ADB589849 AML589845:AMX589849 AWH589845:AWT589849 BGD589845:BGP589849 BPZ589845:BQL589849 BZV589845:CAH589849 CJR589845:CKD589849 CTN589845:CTZ589849 DDJ589845:DDV589849 DNF589845:DNR589849 DXB589845:DXN589849 EGX589845:EHJ589849 EQT589845:ERF589849 FAP589845:FBB589849 FKL589845:FKX589849 FUH589845:FUT589849 GED589845:GEP589849 GNZ589845:GOL589849 GXV589845:GYH589849 HHR589845:HID589849 HRN589845:HRZ589849 IBJ589845:IBV589849 ILF589845:ILR589849 IVB589845:IVN589849 JEX589845:JFJ589849 JOT589845:JPF589849 JYP589845:JZB589849 KIL589845:KIX589849 KSH589845:KST589849 LCD589845:LCP589849 LLZ589845:LML589849 LVV589845:LWH589849 MFR589845:MGD589849 MPN589845:MPZ589849 MZJ589845:MZV589849 NJF589845:NJR589849 NTB589845:NTN589849 OCX589845:ODJ589849 OMT589845:ONF589849 OWP589845:OXB589849 PGL589845:PGX589849 PQH589845:PQT589849 QAD589845:QAP589849 QJZ589845:QKL589849 QTV589845:QUH589849 RDR589845:RED589849 RNN589845:RNZ589849 RXJ589845:RXV589849 SHF589845:SHR589849 SRB589845:SRN589849 TAX589845:TBJ589849 TKT589845:TLF589849 TUP589845:TVB589849 UEL589845:UEX589849 UOH589845:UOT589849 UYD589845:UYP589849 VHZ589845:VIL589849 VRV589845:VSH589849 WBR589845:WCD589849 WLN589845:WLZ589849 WVJ589845:WVV589849 IX655381:JJ655385 ST655381:TF655385 ACP655381:ADB655385 AML655381:AMX655385 AWH655381:AWT655385 BGD655381:BGP655385 BPZ655381:BQL655385 BZV655381:CAH655385 CJR655381:CKD655385 CTN655381:CTZ655385 DDJ655381:DDV655385 DNF655381:DNR655385 DXB655381:DXN655385 EGX655381:EHJ655385 EQT655381:ERF655385 FAP655381:FBB655385 FKL655381:FKX655385 FUH655381:FUT655385 GED655381:GEP655385 GNZ655381:GOL655385 GXV655381:GYH655385 HHR655381:HID655385 HRN655381:HRZ655385 IBJ655381:IBV655385 ILF655381:ILR655385 IVB655381:IVN655385 JEX655381:JFJ655385 JOT655381:JPF655385 JYP655381:JZB655385 KIL655381:KIX655385 KSH655381:KST655385 LCD655381:LCP655385 LLZ655381:LML655385 LVV655381:LWH655385 MFR655381:MGD655385 MPN655381:MPZ655385 MZJ655381:MZV655385 NJF655381:NJR655385 NTB655381:NTN655385 OCX655381:ODJ655385 OMT655381:ONF655385 OWP655381:OXB655385 PGL655381:PGX655385 PQH655381:PQT655385 QAD655381:QAP655385 QJZ655381:QKL655385 QTV655381:QUH655385 RDR655381:RED655385 RNN655381:RNZ655385 RXJ655381:RXV655385 SHF655381:SHR655385 SRB655381:SRN655385 TAX655381:TBJ655385 TKT655381:TLF655385 TUP655381:TVB655385 UEL655381:UEX655385 UOH655381:UOT655385 UYD655381:UYP655385 VHZ655381:VIL655385 VRV655381:VSH655385 WBR655381:WCD655385 WLN655381:WLZ655385 WVJ655381:WVV655385 IX720917:JJ720921 ST720917:TF720921 ACP720917:ADB720921 AML720917:AMX720921 AWH720917:AWT720921 BGD720917:BGP720921 BPZ720917:BQL720921 BZV720917:CAH720921 CJR720917:CKD720921 CTN720917:CTZ720921 DDJ720917:DDV720921 DNF720917:DNR720921 DXB720917:DXN720921 EGX720917:EHJ720921 EQT720917:ERF720921 FAP720917:FBB720921 FKL720917:FKX720921 FUH720917:FUT720921 GED720917:GEP720921 GNZ720917:GOL720921 GXV720917:GYH720921 HHR720917:HID720921 HRN720917:HRZ720921 IBJ720917:IBV720921 ILF720917:ILR720921 IVB720917:IVN720921 JEX720917:JFJ720921 JOT720917:JPF720921 JYP720917:JZB720921 KIL720917:KIX720921 KSH720917:KST720921 LCD720917:LCP720921 LLZ720917:LML720921 LVV720917:LWH720921 MFR720917:MGD720921 MPN720917:MPZ720921 MZJ720917:MZV720921 NJF720917:NJR720921 NTB720917:NTN720921 OCX720917:ODJ720921 OMT720917:ONF720921 OWP720917:OXB720921 PGL720917:PGX720921 PQH720917:PQT720921 QAD720917:QAP720921 QJZ720917:QKL720921 QTV720917:QUH720921 RDR720917:RED720921 RNN720917:RNZ720921 RXJ720917:RXV720921 SHF720917:SHR720921 SRB720917:SRN720921 TAX720917:TBJ720921 TKT720917:TLF720921 TUP720917:TVB720921 UEL720917:UEX720921 UOH720917:UOT720921 UYD720917:UYP720921 VHZ720917:VIL720921 VRV720917:VSH720921 WBR720917:WCD720921 WLN720917:WLZ720921 WVJ720917:WVV720921 IX786453:JJ786457 ST786453:TF786457 ACP786453:ADB786457 AML786453:AMX786457 AWH786453:AWT786457 BGD786453:BGP786457 BPZ786453:BQL786457 BZV786453:CAH786457 CJR786453:CKD786457 CTN786453:CTZ786457 DDJ786453:DDV786457 DNF786453:DNR786457 DXB786453:DXN786457 EGX786453:EHJ786457 EQT786453:ERF786457 FAP786453:FBB786457 FKL786453:FKX786457 FUH786453:FUT786457 GED786453:GEP786457 GNZ786453:GOL786457 GXV786453:GYH786457 HHR786453:HID786457 HRN786453:HRZ786457 IBJ786453:IBV786457 ILF786453:ILR786457 IVB786453:IVN786457 JEX786453:JFJ786457 JOT786453:JPF786457 JYP786453:JZB786457 KIL786453:KIX786457 KSH786453:KST786457 LCD786453:LCP786457 LLZ786453:LML786457 LVV786453:LWH786457 MFR786453:MGD786457 MPN786453:MPZ786457 MZJ786453:MZV786457 NJF786453:NJR786457 NTB786453:NTN786457 OCX786453:ODJ786457 OMT786453:ONF786457 OWP786453:OXB786457 PGL786453:PGX786457 PQH786453:PQT786457 QAD786453:QAP786457 QJZ786453:QKL786457 QTV786453:QUH786457 RDR786453:RED786457 RNN786453:RNZ786457 RXJ786453:RXV786457 SHF786453:SHR786457 SRB786453:SRN786457 TAX786453:TBJ786457 TKT786453:TLF786457 TUP786453:TVB786457 UEL786453:UEX786457 UOH786453:UOT786457 UYD786453:UYP786457 VHZ786453:VIL786457 VRV786453:VSH786457 WBR786453:WCD786457 WLN786453:WLZ786457 WVJ786453:WVV786457 IX851989:JJ851993 ST851989:TF851993 ACP851989:ADB851993 AML851989:AMX851993 AWH851989:AWT851993 BGD851989:BGP851993 BPZ851989:BQL851993 BZV851989:CAH851993 CJR851989:CKD851993 CTN851989:CTZ851993 DDJ851989:DDV851993 DNF851989:DNR851993 DXB851989:DXN851993 EGX851989:EHJ851993 EQT851989:ERF851993 FAP851989:FBB851993 FKL851989:FKX851993 FUH851989:FUT851993 GED851989:GEP851993 GNZ851989:GOL851993 GXV851989:GYH851993 HHR851989:HID851993 HRN851989:HRZ851993 IBJ851989:IBV851993 ILF851989:ILR851993 IVB851989:IVN851993 JEX851989:JFJ851993 JOT851989:JPF851993 JYP851989:JZB851993 KIL851989:KIX851993 KSH851989:KST851993 LCD851989:LCP851993 LLZ851989:LML851993 LVV851989:LWH851993 MFR851989:MGD851993 MPN851989:MPZ851993 MZJ851989:MZV851993 NJF851989:NJR851993 NTB851989:NTN851993 OCX851989:ODJ851993 OMT851989:ONF851993 OWP851989:OXB851993 PGL851989:PGX851993 PQH851989:PQT851993 QAD851989:QAP851993 QJZ851989:QKL851993 QTV851989:QUH851993 RDR851989:RED851993 RNN851989:RNZ851993 RXJ851989:RXV851993 SHF851989:SHR851993 SRB851989:SRN851993 TAX851989:TBJ851993 TKT851989:TLF851993 TUP851989:TVB851993 UEL851989:UEX851993 UOH851989:UOT851993 UYD851989:UYP851993 VHZ851989:VIL851993 VRV851989:VSH851993 WBR851989:WCD851993 WLN851989:WLZ851993 WVJ851989:WVV851993 IX917525:JJ917529 ST917525:TF917529 ACP917525:ADB917529 AML917525:AMX917529 AWH917525:AWT917529 BGD917525:BGP917529 BPZ917525:BQL917529 BZV917525:CAH917529 CJR917525:CKD917529 CTN917525:CTZ917529 DDJ917525:DDV917529 DNF917525:DNR917529 DXB917525:DXN917529 EGX917525:EHJ917529 EQT917525:ERF917529 FAP917525:FBB917529 FKL917525:FKX917529 FUH917525:FUT917529 GED917525:GEP917529 GNZ917525:GOL917529 GXV917525:GYH917529 HHR917525:HID917529 HRN917525:HRZ917529 IBJ917525:IBV917529 ILF917525:ILR917529 IVB917525:IVN917529 JEX917525:JFJ917529 JOT917525:JPF917529 JYP917525:JZB917529 KIL917525:KIX917529 KSH917525:KST917529 LCD917525:LCP917529 LLZ917525:LML917529 LVV917525:LWH917529 MFR917525:MGD917529 MPN917525:MPZ917529 MZJ917525:MZV917529 NJF917525:NJR917529 NTB917525:NTN917529 OCX917525:ODJ917529 OMT917525:ONF917529 OWP917525:OXB917529 PGL917525:PGX917529 PQH917525:PQT917529 QAD917525:QAP917529 QJZ917525:QKL917529 QTV917525:QUH917529 RDR917525:RED917529 RNN917525:RNZ917529 RXJ917525:RXV917529 SHF917525:SHR917529 SRB917525:SRN917529 TAX917525:TBJ917529 TKT917525:TLF917529 TUP917525:TVB917529 UEL917525:UEX917529 UOH917525:UOT917529 UYD917525:UYP917529 VHZ917525:VIL917529 VRV917525:VSH917529 WBR917525:WCD917529 WLN917525:WLZ917529 WVJ917525:WVV917529 WVJ983061:WVV983065 IX983061:JJ983065 ST983061:TF983065 ACP983061:ADB983065 AML983061:AMX983065 AWH983061:AWT983065 BGD983061:BGP983065 BPZ983061:BQL983065 BZV983061:CAH983065 CJR983061:CKD983065 CTN983061:CTZ983065 DDJ983061:DDV983065 DNF983061:DNR983065 DXB983061:DXN983065 EGX983061:EHJ983065 EQT983061:ERF983065 FAP983061:FBB983065 FKL983061:FKX983065 FUH983061:FUT983065 GED983061:GEP983065 GNZ983061:GOL983065 GXV983061:GYH983065 HHR983061:HID983065 HRN983061:HRZ983065 IBJ983061:IBV983065 ILF983061:ILR983065 IVB983061:IVN983065 JEX983061:JFJ983065 JOT983061:JPF983065 JYP983061:JZB983065 KIL983061:KIX983065 KSH983061:KST983065 LCD983061:LCP983065 LLZ983061:LML983065 LVV983061:LWH983065 MFR983061:MGD983065 MPN983061:MPZ983065 MZJ983061:MZV983065 NJF983061:NJR983065 NTB983061:NTN983065 OCX983061:ODJ983065 OMT983061:ONF983065 OWP983061:OXB983065 PGL983061:PGX983065 PQH983061:PQT983065 QAD983061:QAP983065 QJZ983061:QKL983065 QTV983061:QUH983065 RDR983061:RED983065 RNN983061:RNZ983065 RXJ983061:RXV983065 SHF983061:SHR983065 SRB983061:SRN983065 TAX983061:TBJ983065 TKT983061:TLF983065 TUP983061:TVB983065 UEL983061:UEX983065 UOH983061:UOT983065 UYD983061:UYP983065 VHZ983061:VIL983065 VRV983061:VSH983065 WBR983061:WCD983065 WLN983061:WLZ983065 L983061:X983065 L65557:X65561 L131093:X131097 L196629:X196633 L262165:X262169 L327701:X327705 L393237:X393241 L458773:X458777 L524309:X524313 L589845:X589849 L655381:X655385 L720917:X720921 L786453:X786457 L851989:X851993 L917525:X917529"/>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59 M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M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M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M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M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M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M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M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M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M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M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M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M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M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M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59 P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P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P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P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P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P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P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P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P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P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P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P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P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P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P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5 JG65555 TC65555 ACY65555 AMU65555 AWQ65555 BGM65555 BQI65555 CAE65555 CKA65555 CTW65555 DDS65555 DNO65555 DXK65555 EHG65555 ERC65555 FAY65555 FKU65555 FUQ65555 GEM65555 GOI65555 GYE65555 HIA65555 HRW65555 IBS65555 ILO65555 IVK65555 JFG65555 JPC65555 JYY65555 KIU65555 KSQ65555 LCM65555 LMI65555 LWE65555 MGA65555 MPW65555 MZS65555 NJO65555 NTK65555 ODG65555 ONC65555 OWY65555 PGU65555 PQQ65555 QAM65555 QKI65555 QUE65555 REA65555 RNW65555 RXS65555 SHO65555 SRK65555 TBG65555 TLC65555 TUY65555 UEU65555 UOQ65555 UYM65555 VII65555 VSE65555 WCA65555 WLW65555 WVS65555 U131091 JG131091 TC131091 ACY131091 AMU131091 AWQ131091 BGM131091 BQI131091 CAE131091 CKA131091 CTW131091 DDS131091 DNO131091 DXK131091 EHG131091 ERC131091 FAY131091 FKU131091 FUQ131091 GEM131091 GOI131091 GYE131091 HIA131091 HRW131091 IBS131091 ILO131091 IVK131091 JFG131091 JPC131091 JYY131091 KIU131091 KSQ131091 LCM131091 LMI131091 LWE131091 MGA131091 MPW131091 MZS131091 NJO131091 NTK131091 ODG131091 ONC131091 OWY131091 PGU131091 PQQ131091 QAM131091 QKI131091 QUE131091 REA131091 RNW131091 RXS131091 SHO131091 SRK131091 TBG131091 TLC131091 TUY131091 UEU131091 UOQ131091 UYM131091 VII131091 VSE131091 WCA131091 WLW131091 WVS131091 U196627 JG196627 TC196627 ACY196627 AMU196627 AWQ196627 BGM196627 BQI196627 CAE196627 CKA196627 CTW196627 DDS196627 DNO196627 DXK196627 EHG196627 ERC196627 FAY196627 FKU196627 FUQ196627 GEM196627 GOI196627 GYE196627 HIA196627 HRW196627 IBS196627 ILO196627 IVK196627 JFG196627 JPC196627 JYY196627 KIU196627 KSQ196627 LCM196627 LMI196627 LWE196627 MGA196627 MPW196627 MZS196627 NJO196627 NTK196627 ODG196627 ONC196627 OWY196627 PGU196627 PQQ196627 QAM196627 QKI196627 QUE196627 REA196627 RNW196627 RXS196627 SHO196627 SRK196627 TBG196627 TLC196627 TUY196627 UEU196627 UOQ196627 UYM196627 VII196627 VSE196627 WCA196627 WLW196627 WVS196627 U262163 JG262163 TC262163 ACY262163 AMU262163 AWQ262163 BGM262163 BQI262163 CAE262163 CKA262163 CTW262163 DDS262163 DNO262163 DXK262163 EHG262163 ERC262163 FAY262163 FKU262163 FUQ262163 GEM262163 GOI262163 GYE262163 HIA262163 HRW262163 IBS262163 ILO262163 IVK262163 JFG262163 JPC262163 JYY262163 KIU262163 KSQ262163 LCM262163 LMI262163 LWE262163 MGA262163 MPW262163 MZS262163 NJO262163 NTK262163 ODG262163 ONC262163 OWY262163 PGU262163 PQQ262163 QAM262163 QKI262163 QUE262163 REA262163 RNW262163 RXS262163 SHO262163 SRK262163 TBG262163 TLC262163 TUY262163 UEU262163 UOQ262163 UYM262163 VII262163 VSE262163 WCA262163 WLW262163 WVS262163 U327699 JG327699 TC327699 ACY327699 AMU327699 AWQ327699 BGM327699 BQI327699 CAE327699 CKA327699 CTW327699 DDS327699 DNO327699 DXK327699 EHG327699 ERC327699 FAY327699 FKU327699 FUQ327699 GEM327699 GOI327699 GYE327699 HIA327699 HRW327699 IBS327699 ILO327699 IVK327699 JFG327699 JPC327699 JYY327699 KIU327699 KSQ327699 LCM327699 LMI327699 LWE327699 MGA327699 MPW327699 MZS327699 NJO327699 NTK327699 ODG327699 ONC327699 OWY327699 PGU327699 PQQ327699 QAM327699 QKI327699 QUE327699 REA327699 RNW327699 RXS327699 SHO327699 SRK327699 TBG327699 TLC327699 TUY327699 UEU327699 UOQ327699 UYM327699 VII327699 VSE327699 WCA327699 WLW327699 WVS327699 U393235 JG393235 TC393235 ACY393235 AMU393235 AWQ393235 BGM393235 BQI393235 CAE393235 CKA393235 CTW393235 DDS393235 DNO393235 DXK393235 EHG393235 ERC393235 FAY393235 FKU393235 FUQ393235 GEM393235 GOI393235 GYE393235 HIA393235 HRW393235 IBS393235 ILO393235 IVK393235 JFG393235 JPC393235 JYY393235 KIU393235 KSQ393235 LCM393235 LMI393235 LWE393235 MGA393235 MPW393235 MZS393235 NJO393235 NTK393235 ODG393235 ONC393235 OWY393235 PGU393235 PQQ393235 QAM393235 QKI393235 QUE393235 REA393235 RNW393235 RXS393235 SHO393235 SRK393235 TBG393235 TLC393235 TUY393235 UEU393235 UOQ393235 UYM393235 VII393235 VSE393235 WCA393235 WLW393235 WVS393235 U458771 JG458771 TC458771 ACY458771 AMU458771 AWQ458771 BGM458771 BQI458771 CAE458771 CKA458771 CTW458771 DDS458771 DNO458771 DXK458771 EHG458771 ERC458771 FAY458771 FKU458771 FUQ458771 GEM458771 GOI458771 GYE458771 HIA458771 HRW458771 IBS458771 ILO458771 IVK458771 JFG458771 JPC458771 JYY458771 KIU458771 KSQ458771 LCM458771 LMI458771 LWE458771 MGA458771 MPW458771 MZS458771 NJO458771 NTK458771 ODG458771 ONC458771 OWY458771 PGU458771 PQQ458771 QAM458771 QKI458771 QUE458771 REA458771 RNW458771 RXS458771 SHO458771 SRK458771 TBG458771 TLC458771 TUY458771 UEU458771 UOQ458771 UYM458771 VII458771 VSE458771 WCA458771 WLW458771 WVS458771 U524307 JG524307 TC524307 ACY524307 AMU524307 AWQ524307 BGM524307 BQI524307 CAE524307 CKA524307 CTW524307 DDS524307 DNO524307 DXK524307 EHG524307 ERC524307 FAY524307 FKU524307 FUQ524307 GEM524307 GOI524307 GYE524307 HIA524307 HRW524307 IBS524307 ILO524307 IVK524307 JFG524307 JPC524307 JYY524307 KIU524307 KSQ524307 LCM524307 LMI524307 LWE524307 MGA524307 MPW524307 MZS524307 NJO524307 NTK524307 ODG524307 ONC524307 OWY524307 PGU524307 PQQ524307 QAM524307 QKI524307 QUE524307 REA524307 RNW524307 RXS524307 SHO524307 SRK524307 TBG524307 TLC524307 TUY524307 UEU524307 UOQ524307 UYM524307 VII524307 VSE524307 WCA524307 WLW524307 WVS524307 U589843 JG589843 TC589843 ACY589843 AMU589843 AWQ589843 BGM589843 BQI589843 CAE589843 CKA589843 CTW589843 DDS589843 DNO589843 DXK589843 EHG589843 ERC589843 FAY589843 FKU589843 FUQ589843 GEM589843 GOI589843 GYE589843 HIA589843 HRW589843 IBS589843 ILO589843 IVK589843 JFG589843 JPC589843 JYY589843 KIU589843 KSQ589843 LCM589843 LMI589843 LWE589843 MGA589843 MPW589843 MZS589843 NJO589843 NTK589843 ODG589843 ONC589843 OWY589843 PGU589843 PQQ589843 QAM589843 QKI589843 QUE589843 REA589843 RNW589843 RXS589843 SHO589843 SRK589843 TBG589843 TLC589843 TUY589843 UEU589843 UOQ589843 UYM589843 VII589843 VSE589843 WCA589843 WLW589843 WVS589843 U655379 JG655379 TC655379 ACY655379 AMU655379 AWQ655379 BGM655379 BQI655379 CAE655379 CKA655379 CTW655379 DDS655379 DNO655379 DXK655379 EHG655379 ERC655379 FAY655379 FKU655379 FUQ655379 GEM655379 GOI655379 GYE655379 HIA655379 HRW655379 IBS655379 ILO655379 IVK655379 JFG655379 JPC655379 JYY655379 KIU655379 KSQ655379 LCM655379 LMI655379 LWE655379 MGA655379 MPW655379 MZS655379 NJO655379 NTK655379 ODG655379 ONC655379 OWY655379 PGU655379 PQQ655379 QAM655379 QKI655379 QUE655379 REA655379 RNW655379 RXS655379 SHO655379 SRK655379 TBG655379 TLC655379 TUY655379 UEU655379 UOQ655379 UYM655379 VII655379 VSE655379 WCA655379 WLW655379 WVS655379 U720915 JG720915 TC720915 ACY720915 AMU720915 AWQ720915 BGM720915 BQI720915 CAE720915 CKA720915 CTW720915 DDS720915 DNO720915 DXK720915 EHG720915 ERC720915 FAY720915 FKU720915 FUQ720915 GEM720915 GOI720915 GYE720915 HIA720915 HRW720915 IBS720915 ILO720915 IVK720915 JFG720915 JPC720915 JYY720915 KIU720915 KSQ720915 LCM720915 LMI720915 LWE720915 MGA720915 MPW720915 MZS720915 NJO720915 NTK720915 ODG720915 ONC720915 OWY720915 PGU720915 PQQ720915 QAM720915 QKI720915 QUE720915 REA720915 RNW720915 RXS720915 SHO720915 SRK720915 TBG720915 TLC720915 TUY720915 UEU720915 UOQ720915 UYM720915 VII720915 VSE720915 WCA720915 WLW720915 WVS720915 U786451 JG786451 TC786451 ACY786451 AMU786451 AWQ786451 BGM786451 BQI786451 CAE786451 CKA786451 CTW786451 DDS786451 DNO786451 DXK786451 EHG786451 ERC786451 FAY786451 FKU786451 FUQ786451 GEM786451 GOI786451 GYE786451 HIA786451 HRW786451 IBS786451 ILO786451 IVK786451 JFG786451 JPC786451 JYY786451 KIU786451 KSQ786451 LCM786451 LMI786451 LWE786451 MGA786451 MPW786451 MZS786451 NJO786451 NTK786451 ODG786451 ONC786451 OWY786451 PGU786451 PQQ786451 QAM786451 QKI786451 QUE786451 REA786451 RNW786451 RXS786451 SHO786451 SRK786451 TBG786451 TLC786451 TUY786451 UEU786451 UOQ786451 UYM786451 VII786451 VSE786451 WCA786451 WLW786451 WVS786451 U851987 JG851987 TC851987 ACY851987 AMU851987 AWQ851987 BGM851987 BQI851987 CAE851987 CKA851987 CTW851987 DDS851987 DNO851987 DXK851987 EHG851987 ERC851987 FAY851987 FKU851987 FUQ851987 GEM851987 GOI851987 GYE851987 HIA851987 HRW851987 IBS851987 ILO851987 IVK851987 JFG851987 JPC851987 JYY851987 KIU851987 KSQ851987 LCM851987 LMI851987 LWE851987 MGA851987 MPW851987 MZS851987 NJO851987 NTK851987 ODG851987 ONC851987 OWY851987 PGU851987 PQQ851987 QAM851987 QKI851987 QUE851987 REA851987 RNW851987 RXS851987 SHO851987 SRK851987 TBG851987 TLC851987 TUY851987 UEU851987 UOQ851987 UYM851987 VII851987 VSE851987 WCA851987 WLW851987 WVS851987 U917523 JG917523 TC917523 ACY917523 AMU917523 AWQ917523 BGM917523 BQI917523 CAE917523 CKA917523 CTW917523 DDS917523 DNO917523 DXK917523 EHG917523 ERC917523 FAY917523 FKU917523 FUQ917523 GEM917523 GOI917523 GYE917523 HIA917523 HRW917523 IBS917523 ILO917523 IVK917523 JFG917523 JPC917523 JYY917523 KIU917523 KSQ917523 LCM917523 LMI917523 LWE917523 MGA917523 MPW917523 MZS917523 NJO917523 NTK917523 ODG917523 ONC917523 OWY917523 PGU917523 PQQ917523 QAM917523 QKI917523 QUE917523 REA917523 RNW917523 RXS917523 SHO917523 SRK917523 TBG917523 TLC917523 TUY917523 UEU917523 UOQ917523 UYM917523 VII917523 VSE917523 WCA917523 WLW917523 WVS917523 U983059 JG983059 TC983059 ACY983059 AMU983059 AWQ983059 BGM983059 BQI983059 CAE983059 CKA983059 CTW983059 DDS983059 DNO983059 DXK983059 EHG983059 ERC983059 FAY983059 FKU983059 FUQ983059 GEM983059 GOI983059 GYE983059 HIA983059 HRW983059 IBS983059 ILO983059 IVK983059 JFG983059 JPC983059 JYY983059 KIU983059 KSQ983059 LCM983059 LMI983059 LWE983059 MGA983059 MPW983059 MZS983059 NJO983059 NTK983059 ODG983059 ONC983059 OWY983059 PGU983059 PQQ983059 QAM983059 QKI983059 QUE983059 REA983059 RNW983059 RXS983059 SHO983059 SRK983059 TBG983059 TLC983059 TUY983059 UEU983059 UOQ983059 UYM983059 VII983059 VSE983059 WCA983059 WLW983059 WVS983059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59 S65555 JE65555 TA65555 ACW65555 AMS65555 AWO65555 BGK65555 BQG65555 CAC65555 CJY65555 CTU65555 DDQ65555 DNM65555 DXI65555 EHE65555 ERA65555 FAW65555 FKS65555 FUO65555 GEK65555 GOG65555 GYC65555 HHY65555 HRU65555 IBQ65555 ILM65555 IVI65555 JFE65555 JPA65555 JYW65555 KIS65555 KSO65555 LCK65555 LMG65555 LWC65555 MFY65555 MPU65555 MZQ65555 NJM65555 NTI65555 ODE65555 ONA65555 OWW65555 PGS65555 PQO65555 QAK65555 QKG65555 QUC65555 RDY65555 RNU65555 RXQ65555 SHM65555 SRI65555 TBE65555 TLA65555 TUW65555 UES65555 UOO65555 UYK65555 VIG65555 VSC65555 WBY65555 WLU65555 WVQ65555 S131091 JE131091 TA131091 ACW131091 AMS131091 AWO131091 BGK131091 BQG131091 CAC131091 CJY131091 CTU131091 DDQ131091 DNM131091 DXI131091 EHE131091 ERA131091 FAW131091 FKS131091 FUO131091 GEK131091 GOG131091 GYC131091 HHY131091 HRU131091 IBQ131091 ILM131091 IVI131091 JFE131091 JPA131091 JYW131091 KIS131091 KSO131091 LCK131091 LMG131091 LWC131091 MFY131091 MPU131091 MZQ131091 NJM131091 NTI131091 ODE131091 ONA131091 OWW131091 PGS131091 PQO131091 QAK131091 QKG131091 QUC131091 RDY131091 RNU131091 RXQ131091 SHM131091 SRI131091 TBE131091 TLA131091 TUW131091 UES131091 UOO131091 UYK131091 VIG131091 VSC131091 WBY131091 WLU131091 WVQ131091 S196627 JE196627 TA196627 ACW196627 AMS196627 AWO196627 BGK196627 BQG196627 CAC196627 CJY196627 CTU196627 DDQ196627 DNM196627 DXI196627 EHE196627 ERA196627 FAW196627 FKS196627 FUO196627 GEK196627 GOG196627 GYC196627 HHY196627 HRU196627 IBQ196627 ILM196627 IVI196627 JFE196627 JPA196627 JYW196627 KIS196627 KSO196627 LCK196627 LMG196627 LWC196627 MFY196627 MPU196627 MZQ196627 NJM196627 NTI196627 ODE196627 ONA196627 OWW196627 PGS196627 PQO196627 QAK196627 QKG196627 QUC196627 RDY196627 RNU196627 RXQ196627 SHM196627 SRI196627 TBE196627 TLA196627 TUW196627 UES196627 UOO196627 UYK196627 VIG196627 VSC196627 WBY196627 WLU196627 WVQ196627 S262163 JE262163 TA262163 ACW262163 AMS262163 AWO262163 BGK262163 BQG262163 CAC262163 CJY262163 CTU262163 DDQ262163 DNM262163 DXI262163 EHE262163 ERA262163 FAW262163 FKS262163 FUO262163 GEK262163 GOG262163 GYC262163 HHY262163 HRU262163 IBQ262163 ILM262163 IVI262163 JFE262163 JPA262163 JYW262163 KIS262163 KSO262163 LCK262163 LMG262163 LWC262163 MFY262163 MPU262163 MZQ262163 NJM262163 NTI262163 ODE262163 ONA262163 OWW262163 PGS262163 PQO262163 QAK262163 QKG262163 QUC262163 RDY262163 RNU262163 RXQ262163 SHM262163 SRI262163 TBE262163 TLA262163 TUW262163 UES262163 UOO262163 UYK262163 VIG262163 VSC262163 WBY262163 WLU262163 WVQ262163 S327699 JE327699 TA327699 ACW327699 AMS327699 AWO327699 BGK327699 BQG327699 CAC327699 CJY327699 CTU327699 DDQ327699 DNM327699 DXI327699 EHE327699 ERA327699 FAW327699 FKS327699 FUO327699 GEK327699 GOG327699 GYC327699 HHY327699 HRU327699 IBQ327699 ILM327699 IVI327699 JFE327699 JPA327699 JYW327699 KIS327699 KSO327699 LCK327699 LMG327699 LWC327699 MFY327699 MPU327699 MZQ327699 NJM327699 NTI327699 ODE327699 ONA327699 OWW327699 PGS327699 PQO327699 QAK327699 QKG327699 QUC327699 RDY327699 RNU327699 RXQ327699 SHM327699 SRI327699 TBE327699 TLA327699 TUW327699 UES327699 UOO327699 UYK327699 VIG327699 VSC327699 WBY327699 WLU327699 WVQ327699 S393235 JE393235 TA393235 ACW393235 AMS393235 AWO393235 BGK393235 BQG393235 CAC393235 CJY393235 CTU393235 DDQ393235 DNM393235 DXI393235 EHE393235 ERA393235 FAW393235 FKS393235 FUO393235 GEK393235 GOG393235 GYC393235 HHY393235 HRU393235 IBQ393235 ILM393235 IVI393235 JFE393235 JPA393235 JYW393235 KIS393235 KSO393235 LCK393235 LMG393235 LWC393235 MFY393235 MPU393235 MZQ393235 NJM393235 NTI393235 ODE393235 ONA393235 OWW393235 PGS393235 PQO393235 QAK393235 QKG393235 QUC393235 RDY393235 RNU393235 RXQ393235 SHM393235 SRI393235 TBE393235 TLA393235 TUW393235 UES393235 UOO393235 UYK393235 VIG393235 VSC393235 WBY393235 WLU393235 WVQ393235 S458771 JE458771 TA458771 ACW458771 AMS458771 AWO458771 BGK458771 BQG458771 CAC458771 CJY458771 CTU458771 DDQ458771 DNM458771 DXI458771 EHE458771 ERA458771 FAW458771 FKS458771 FUO458771 GEK458771 GOG458771 GYC458771 HHY458771 HRU458771 IBQ458771 ILM458771 IVI458771 JFE458771 JPA458771 JYW458771 KIS458771 KSO458771 LCK458771 LMG458771 LWC458771 MFY458771 MPU458771 MZQ458771 NJM458771 NTI458771 ODE458771 ONA458771 OWW458771 PGS458771 PQO458771 QAK458771 QKG458771 QUC458771 RDY458771 RNU458771 RXQ458771 SHM458771 SRI458771 TBE458771 TLA458771 TUW458771 UES458771 UOO458771 UYK458771 VIG458771 VSC458771 WBY458771 WLU458771 WVQ458771 S524307 JE524307 TA524307 ACW524307 AMS524307 AWO524307 BGK524307 BQG524307 CAC524307 CJY524307 CTU524307 DDQ524307 DNM524307 DXI524307 EHE524307 ERA524307 FAW524307 FKS524307 FUO524307 GEK524307 GOG524307 GYC524307 HHY524307 HRU524307 IBQ524307 ILM524307 IVI524307 JFE524307 JPA524307 JYW524307 KIS524307 KSO524307 LCK524307 LMG524307 LWC524307 MFY524307 MPU524307 MZQ524307 NJM524307 NTI524307 ODE524307 ONA524307 OWW524307 PGS524307 PQO524307 QAK524307 QKG524307 QUC524307 RDY524307 RNU524307 RXQ524307 SHM524307 SRI524307 TBE524307 TLA524307 TUW524307 UES524307 UOO524307 UYK524307 VIG524307 VSC524307 WBY524307 WLU524307 WVQ524307 S589843 JE589843 TA589843 ACW589843 AMS589843 AWO589843 BGK589843 BQG589843 CAC589843 CJY589843 CTU589843 DDQ589843 DNM589843 DXI589843 EHE589843 ERA589843 FAW589843 FKS589843 FUO589843 GEK589843 GOG589843 GYC589843 HHY589843 HRU589843 IBQ589843 ILM589843 IVI589843 JFE589843 JPA589843 JYW589843 KIS589843 KSO589843 LCK589843 LMG589843 LWC589843 MFY589843 MPU589843 MZQ589843 NJM589843 NTI589843 ODE589843 ONA589843 OWW589843 PGS589843 PQO589843 QAK589843 QKG589843 QUC589843 RDY589843 RNU589843 RXQ589843 SHM589843 SRI589843 TBE589843 TLA589843 TUW589843 UES589843 UOO589843 UYK589843 VIG589843 VSC589843 WBY589843 WLU589843 WVQ589843 S655379 JE655379 TA655379 ACW655379 AMS655379 AWO655379 BGK655379 BQG655379 CAC655379 CJY655379 CTU655379 DDQ655379 DNM655379 DXI655379 EHE655379 ERA655379 FAW655379 FKS655379 FUO655379 GEK655379 GOG655379 GYC655379 HHY655379 HRU655379 IBQ655379 ILM655379 IVI655379 JFE655379 JPA655379 JYW655379 KIS655379 KSO655379 LCK655379 LMG655379 LWC655379 MFY655379 MPU655379 MZQ655379 NJM655379 NTI655379 ODE655379 ONA655379 OWW655379 PGS655379 PQO655379 QAK655379 QKG655379 QUC655379 RDY655379 RNU655379 RXQ655379 SHM655379 SRI655379 TBE655379 TLA655379 TUW655379 UES655379 UOO655379 UYK655379 VIG655379 VSC655379 WBY655379 WLU655379 WVQ655379 S720915 JE720915 TA720915 ACW720915 AMS720915 AWO720915 BGK720915 BQG720915 CAC720915 CJY720915 CTU720915 DDQ720915 DNM720915 DXI720915 EHE720915 ERA720915 FAW720915 FKS720915 FUO720915 GEK720915 GOG720915 GYC720915 HHY720915 HRU720915 IBQ720915 ILM720915 IVI720915 JFE720915 JPA720915 JYW720915 KIS720915 KSO720915 LCK720915 LMG720915 LWC720915 MFY720915 MPU720915 MZQ720915 NJM720915 NTI720915 ODE720915 ONA720915 OWW720915 PGS720915 PQO720915 QAK720915 QKG720915 QUC720915 RDY720915 RNU720915 RXQ720915 SHM720915 SRI720915 TBE720915 TLA720915 TUW720915 UES720915 UOO720915 UYK720915 VIG720915 VSC720915 WBY720915 WLU720915 WVQ720915 S786451 JE786451 TA786451 ACW786451 AMS786451 AWO786451 BGK786451 BQG786451 CAC786451 CJY786451 CTU786451 DDQ786451 DNM786451 DXI786451 EHE786451 ERA786451 FAW786451 FKS786451 FUO786451 GEK786451 GOG786451 GYC786451 HHY786451 HRU786451 IBQ786451 ILM786451 IVI786451 JFE786451 JPA786451 JYW786451 KIS786451 KSO786451 LCK786451 LMG786451 LWC786451 MFY786451 MPU786451 MZQ786451 NJM786451 NTI786451 ODE786451 ONA786451 OWW786451 PGS786451 PQO786451 QAK786451 QKG786451 QUC786451 RDY786451 RNU786451 RXQ786451 SHM786451 SRI786451 TBE786451 TLA786451 TUW786451 UES786451 UOO786451 UYK786451 VIG786451 VSC786451 WBY786451 WLU786451 WVQ786451 S851987 JE851987 TA851987 ACW851987 AMS851987 AWO851987 BGK851987 BQG851987 CAC851987 CJY851987 CTU851987 DDQ851987 DNM851987 DXI851987 EHE851987 ERA851987 FAW851987 FKS851987 FUO851987 GEK851987 GOG851987 GYC851987 HHY851987 HRU851987 IBQ851987 ILM851987 IVI851987 JFE851987 JPA851987 JYW851987 KIS851987 KSO851987 LCK851987 LMG851987 LWC851987 MFY851987 MPU851987 MZQ851987 NJM851987 NTI851987 ODE851987 ONA851987 OWW851987 PGS851987 PQO851987 QAK851987 QKG851987 QUC851987 RDY851987 RNU851987 RXQ851987 SHM851987 SRI851987 TBE851987 TLA851987 TUW851987 UES851987 UOO851987 UYK851987 VIG851987 VSC851987 WBY851987 WLU851987 WVQ851987 S917523 JE917523 TA917523 ACW917523 AMS917523 AWO917523 BGK917523 BQG917523 CAC917523 CJY917523 CTU917523 DDQ917523 DNM917523 DXI917523 EHE917523 ERA917523 FAW917523 FKS917523 FUO917523 GEK917523 GOG917523 GYC917523 HHY917523 HRU917523 IBQ917523 ILM917523 IVI917523 JFE917523 JPA917523 JYW917523 KIS917523 KSO917523 LCK917523 LMG917523 LWC917523 MFY917523 MPU917523 MZQ917523 NJM917523 NTI917523 ODE917523 ONA917523 OWW917523 PGS917523 PQO917523 QAK917523 QKG917523 QUC917523 RDY917523 RNU917523 RXQ917523 SHM917523 SRI917523 TBE917523 TLA917523 TUW917523 UES917523 UOO917523 UYK917523 VIG917523 VSC917523 WBY917523 WLU917523 WVQ917523 S983059 JE983059 TA983059 ACW983059 AMS983059 AWO983059 BGK983059 BQG983059 CAC983059 CJY983059 CTU983059 DDQ983059 DNM983059 DXI983059 EHE983059 ERA983059 FAW983059 FKS983059 FUO983059 GEK983059 GOG983059 GYC983059 HHY983059 HRU983059 IBQ983059 ILM983059 IVI983059 JFE983059 JPA983059 JYW983059 KIS983059 KSO983059 LCK983059 LMG983059 LWC983059 MFY983059 MPU983059 MZQ983059 NJM983059 NTI983059 ODE983059 ONA983059 OWW983059 PGS983059 PQO983059 QAK983059 QKG983059 QUC983059 RDY983059 RNU983059 RXQ983059 SHM983059 SRI983059 TBE983059 TLA983059 TUW983059 UES983059 UOO983059 UYK983059 VIG983059 VSC983059 WBY983059 WLU983059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59:WVP983059 Q65555:R65555 JC65555:JD65555 SY65555:SZ65555 ACU65555:ACV65555 AMQ65555:AMR65555 AWM65555:AWN65555 BGI65555:BGJ65555 BQE65555:BQF65555 CAA65555:CAB65555 CJW65555:CJX65555 CTS65555:CTT65555 DDO65555:DDP65555 DNK65555:DNL65555 DXG65555:DXH65555 EHC65555:EHD65555 EQY65555:EQZ65555 FAU65555:FAV65555 FKQ65555:FKR65555 FUM65555:FUN65555 GEI65555:GEJ65555 GOE65555:GOF65555 GYA65555:GYB65555 HHW65555:HHX65555 HRS65555:HRT65555 IBO65555:IBP65555 ILK65555:ILL65555 IVG65555:IVH65555 JFC65555:JFD65555 JOY65555:JOZ65555 JYU65555:JYV65555 KIQ65555:KIR65555 KSM65555:KSN65555 LCI65555:LCJ65555 LME65555:LMF65555 LWA65555:LWB65555 MFW65555:MFX65555 MPS65555:MPT65555 MZO65555:MZP65555 NJK65555:NJL65555 NTG65555:NTH65555 ODC65555:ODD65555 OMY65555:OMZ65555 OWU65555:OWV65555 PGQ65555:PGR65555 PQM65555:PQN65555 QAI65555:QAJ65555 QKE65555:QKF65555 QUA65555:QUB65555 RDW65555:RDX65555 RNS65555:RNT65555 RXO65555:RXP65555 SHK65555:SHL65555 SRG65555:SRH65555 TBC65555:TBD65555 TKY65555:TKZ65555 TUU65555:TUV65555 UEQ65555:UER65555 UOM65555:UON65555 UYI65555:UYJ65555 VIE65555:VIF65555 VSA65555:VSB65555 WBW65555:WBX65555 WLS65555:WLT65555 WVO65555:WVP65555 Q131091:R131091 JC131091:JD131091 SY131091:SZ131091 ACU131091:ACV131091 AMQ131091:AMR131091 AWM131091:AWN131091 BGI131091:BGJ131091 BQE131091:BQF131091 CAA131091:CAB131091 CJW131091:CJX131091 CTS131091:CTT131091 DDO131091:DDP131091 DNK131091:DNL131091 DXG131091:DXH131091 EHC131091:EHD131091 EQY131091:EQZ131091 FAU131091:FAV131091 FKQ131091:FKR131091 FUM131091:FUN131091 GEI131091:GEJ131091 GOE131091:GOF131091 GYA131091:GYB131091 HHW131091:HHX131091 HRS131091:HRT131091 IBO131091:IBP131091 ILK131091:ILL131091 IVG131091:IVH131091 JFC131091:JFD131091 JOY131091:JOZ131091 JYU131091:JYV131091 KIQ131091:KIR131091 KSM131091:KSN131091 LCI131091:LCJ131091 LME131091:LMF131091 LWA131091:LWB131091 MFW131091:MFX131091 MPS131091:MPT131091 MZO131091:MZP131091 NJK131091:NJL131091 NTG131091:NTH131091 ODC131091:ODD131091 OMY131091:OMZ131091 OWU131091:OWV131091 PGQ131091:PGR131091 PQM131091:PQN131091 QAI131091:QAJ131091 QKE131091:QKF131091 QUA131091:QUB131091 RDW131091:RDX131091 RNS131091:RNT131091 RXO131091:RXP131091 SHK131091:SHL131091 SRG131091:SRH131091 TBC131091:TBD131091 TKY131091:TKZ131091 TUU131091:TUV131091 UEQ131091:UER131091 UOM131091:UON131091 UYI131091:UYJ131091 VIE131091:VIF131091 VSA131091:VSB131091 WBW131091:WBX131091 WLS131091:WLT131091 WVO131091:WVP131091 Q196627:R196627 JC196627:JD196627 SY196627:SZ196627 ACU196627:ACV196627 AMQ196627:AMR196627 AWM196627:AWN196627 BGI196627:BGJ196627 BQE196627:BQF196627 CAA196627:CAB196627 CJW196627:CJX196627 CTS196627:CTT196627 DDO196627:DDP196627 DNK196627:DNL196627 DXG196627:DXH196627 EHC196627:EHD196627 EQY196627:EQZ196627 FAU196627:FAV196627 FKQ196627:FKR196627 FUM196627:FUN196627 GEI196627:GEJ196627 GOE196627:GOF196627 GYA196627:GYB196627 HHW196627:HHX196627 HRS196627:HRT196627 IBO196627:IBP196627 ILK196627:ILL196627 IVG196627:IVH196627 JFC196627:JFD196627 JOY196627:JOZ196627 JYU196627:JYV196627 KIQ196627:KIR196627 KSM196627:KSN196627 LCI196627:LCJ196627 LME196627:LMF196627 LWA196627:LWB196627 MFW196627:MFX196627 MPS196627:MPT196627 MZO196627:MZP196627 NJK196627:NJL196627 NTG196627:NTH196627 ODC196627:ODD196627 OMY196627:OMZ196627 OWU196627:OWV196627 PGQ196627:PGR196627 PQM196627:PQN196627 QAI196627:QAJ196627 QKE196627:QKF196627 QUA196627:QUB196627 RDW196627:RDX196627 RNS196627:RNT196627 RXO196627:RXP196627 SHK196627:SHL196627 SRG196627:SRH196627 TBC196627:TBD196627 TKY196627:TKZ196627 TUU196627:TUV196627 UEQ196627:UER196627 UOM196627:UON196627 UYI196627:UYJ196627 VIE196627:VIF196627 VSA196627:VSB196627 WBW196627:WBX196627 WLS196627:WLT196627 WVO196627:WVP196627 Q262163:R262163 JC262163:JD262163 SY262163:SZ262163 ACU262163:ACV262163 AMQ262163:AMR262163 AWM262163:AWN262163 BGI262163:BGJ262163 BQE262163:BQF262163 CAA262163:CAB262163 CJW262163:CJX262163 CTS262163:CTT262163 DDO262163:DDP262163 DNK262163:DNL262163 DXG262163:DXH262163 EHC262163:EHD262163 EQY262163:EQZ262163 FAU262163:FAV262163 FKQ262163:FKR262163 FUM262163:FUN262163 GEI262163:GEJ262163 GOE262163:GOF262163 GYA262163:GYB262163 HHW262163:HHX262163 HRS262163:HRT262163 IBO262163:IBP262163 ILK262163:ILL262163 IVG262163:IVH262163 JFC262163:JFD262163 JOY262163:JOZ262163 JYU262163:JYV262163 KIQ262163:KIR262163 KSM262163:KSN262163 LCI262163:LCJ262163 LME262163:LMF262163 LWA262163:LWB262163 MFW262163:MFX262163 MPS262163:MPT262163 MZO262163:MZP262163 NJK262163:NJL262163 NTG262163:NTH262163 ODC262163:ODD262163 OMY262163:OMZ262163 OWU262163:OWV262163 PGQ262163:PGR262163 PQM262163:PQN262163 QAI262163:QAJ262163 QKE262163:QKF262163 QUA262163:QUB262163 RDW262163:RDX262163 RNS262163:RNT262163 RXO262163:RXP262163 SHK262163:SHL262163 SRG262163:SRH262163 TBC262163:TBD262163 TKY262163:TKZ262163 TUU262163:TUV262163 UEQ262163:UER262163 UOM262163:UON262163 UYI262163:UYJ262163 VIE262163:VIF262163 VSA262163:VSB262163 WBW262163:WBX262163 WLS262163:WLT262163 WVO262163:WVP262163 Q327699:R327699 JC327699:JD327699 SY327699:SZ327699 ACU327699:ACV327699 AMQ327699:AMR327699 AWM327699:AWN327699 BGI327699:BGJ327699 BQE327699:BQF327699 CAA327699:CAB327699 CJW327699:CJX327699 CTS327699:CTT327699 DDO327699:DDP327699 DNK327699:DNL327699 DXG327699:DXH327699 EHC327699:EHD327699 EQY327699:EQZ327699 FAU327699:FAV327699 FKQ327699:FKR327699 FUM327699:FUN327699 GEI327699:GEJ327699 GOE327699:GOF327699 GYA327699:GYB327699 HHW327699:HHX327699 HRS327699:HRT327699 IBO327699:IBP327699 ILK327699:ILL327699 IVG327699:IVH327699 JFC327699:JFD327699 JOY327699:JOZ327699 JYU327699:JYV327699 KIQ327699:KIR327699 KSM327699:KSN327699 LCI327699:LCJ327699 LME327699:LMF327699 LWA327699:LWB327699 MFW327699:MFX327699 MPS327699:MPT327699 MZO327699:MZP327699 NJK327699:NJL327699 NTG327699:NTH327699 ODC327699:ODD327699 OMY327699:OMZ327699 OWU327699:OWV327699 PGQ327699:PGR327699 PQM327699:PQN327699 QAI327699:QAJ327699 QKE327699:QKF327699 QUA327699:QUB327699 RDW327699:RDX327699 RNS327699:RNT327699 RXO327699:RXP327699 SHK327699:SHL327699 SRG327699:SRH327699 TBC327699:TBD327699 TKY327699:TKZ327699 TUU327699:TUV327699 UEQ327699:UER327699 UOM327699:UON327699 UYI327699:UYJ327699 VIE327699:VIF327699 VSA327699:VSB327699 WBW327699:WBX327699 WLS327699:WLT327699 WVO327699:WVP327699 Q393235:R393235 JC393235:JD393235 SY393235:SZ393235 ACU393235:ACV393235 AMQ393235:AMR393235 AWM393235:AWN393235 BGI393235:BGJ393235 BQE393235:BQF393235 CAA393235:CAB393235 CJW393235:CJX393235 CTS393235:CTT393235 DDO393235:DDP393235 DNK393235:DNL393235 DXG393235:DXH393235 EHC393235:EHD393235 EQY393235:EQZ393235 FAU393235:FAV393235 FKQ393235:FKR393235 FUM393235:FUN393235 GEI393235:GEJ393235 GOE393235:GOF393235 GYA393235:GYB393235 HHW393235:HHX393235 HRS393235:HRT393235 IBO393235:IBP393235 ILK393235:ILL393235 IVG393235:IVH393235 JFC393235:JFD393235 JOY393235:JOZ393235 JYU393235:JYV393235 KIQ393235:KIR393235 KSM393235:KSN393235 LCI393235:LCJ393235 LME393235:LMF393235 LWA393235:LWB393235 MFW393235:MFX393235 MPS393235:MPT393235 MZO393235:MZP393235 NJK393235:NJL393235 NTG393235:NTH393235 ODC393235:ODD393235 OMY393235:OMZ393235 OWU393235:OWV393235 PGQ393235:PGR393235 PQM393235:PQN393235 QAI393235:QAJ393235 QKE393235:QKF393235 QUA393235:QUB393235 RDW393235:RDX393235 RNS393235:RNT393235 RXO393235:RXP393235 SHK393235:SHL393235 SRG393235:SRH393235 TBC393235:TBD393235 TKY393235:TKZ393235 TUU393235:TUV393235 UEQ393235:UER393235 UOM393235:UON393235 UYI393235:UYJ393235 VIE393235:VIF393235 VSA393235:VSB393235 WBW393235:WBX393235 WLS393235:WLT393235 WVO393235:WVP393235 Q458771:R458771 JC458771:JD458771 SY458771:SZ458771 ACU458771:ACV458771 AMQ458771:AMR458771 AWM458771:AWN458771 BGI458771:BGJ458771 BQE458771:BQF458771 CAA458771:CAB458771 CJW458771:CJX458771 CTS458771:CTT458771 DDO458771:DDP458771 DNK458771:DNL458771 DXG458771:DXH458771 EHC458771:EHD458771 EQY458771:EQZ458771 FAU458771:FAV458771 FKQ458771:FKR458771 FUM458771:FUN458771 GEI458771:GEJ458771 GOE458771:GOF458771 GYA458771:GYB458771 HHW458771:HHX458771 HRS458771:HRT458771 IBO458771:IBP458771 ILK458771:ILL458771 IVG458771:IVH458771 JFC458771:JFD458771 JOY458771:JOZ458771 JYU458771:JYV458771 KIQ458771:KIR458771 KSM458771:KSN458771 LCI458771:LCJ458771 LME458771:LMF458771 LWA458771:LWB458771 MFW458771:MFX458771 MPS458771:MPT458771 MZO458771:MZP458771 NJK458771:NJL458771 NTG458771:NTH458771 ODC458771:ODD458771 OMY458771:OMZ458771 OWU458771:OWV458771 PGQ458771:PGR458771 PQM458771:PQN458771 QAI458771:QAJ458771 QKE458771:QKF458771 QUA458771:QUB458771 RDW458771:RDX458771 RNS458771:RNT458771 RXO458771:RXP458771 SHK458771:SHL458771 SRG458771:SRH458771 TBC458771:TBD458771 TKY458771:TKZ458771 TUU458771:TUV458771 UEQ458771:UER458771 UOM458771:UON458771 UYI458771:UYJ458771 VIE458771:VIF458771 VSA458771:VSB458771 WBW458771:WBX458771 WLS458771:WLT458771 WVO458771:WVP458771 Q524307:R524307 JC524307:JD524307 SY524307:SZ524307 ACU524307:ACV524307 AMQ524307:AMR524307 AWM524307:AWN524307 BGI524307:BGJ524307 BQE524307:BQF524307 CAA524307:CAB524307 CJW524307:CJX524307 CTS524307:CTT524307 DDO524307:DDP524307 DNK524307:DNL524307 DXG524307:DXH524307 EHC524307:EHD524307 EQY524307:EQZ524307 FAU524307:FAV524307 FKQ524307:FKR524307 FUM524307:FUN524307 GEI524307:GEJ524307 GOE524307:GOF524307 GYA524307:GYB524307 HHW524307:HHX524307 HRS524307:HRT524307 IBO524307:IBP524307 ILK524307:ILL524307 IVG524307:IVH524307 JFC524307:JFD524307 JOY524307:JOZ524307 JYU524307:JYV524307 KIQ524307:KIR524307 KSM524307:KSN524307 LCI524307:LCJ524307 LME524307:LMF524307 LWA524307:LWB524307 MFW524307:MFX524307 MPS524307:MPT524307 MZO524307:MZP524307 NJK524307:NJL524307 NTG524307:NTH524307 ODC524307:ODD524307 OMY524307:OMZ524307 OWU524307:OWV524307 PGQ524307:PGR524307 PQM524307:PQN524307 QAI524307:QAJ524307 QKE524307:QKF524307 QUA524307:QUB524307 RDW524307:RDX524307 RNS524307:RNT524307 RXO524307:RXP524307 SHK524307:SHL524307 SRG524307:SRH524307 TBC524307:TBD524307 TKY524307:TKZ524307 TUU524307:TUV524307 UEQ524307:UER524307 UOM524307:UON524307 UYI524307:UYJ524307 VIE524307:VIF524307 VSA524307:VSB524307 WBW524307:WBX524307 WLS524307:WLT524307 WVO524307:WVP524307 Q589843:R589843 JC589843:JD589843 SY589843:SZ589843 ACU589843:ACV589843 AMQ589843:AMR589843 AWM589843:AWN589843 BGI589843:BGJ589843 BQE589843:BQF589843 CAA589843:CAB589843 CJW589843:CJX589843 CTS589843:CTT589843 DDO589843:DDP589843 DNK589843:DNL589843 DXG589843:DXH589843 EHC589843:EHD589843 EQY589843:EQZ589843 FAU589843:FAV589843 FKQ589843:FKR589843 FUM589843:FUN589843 GEI589843:GEJ589843 GOE589843:GOF589843 GYA589843:GYB589843 HHW589843:HHX589843 HRS589843:HRT589843 IBO589843:IBP589843 ILK589843:ILL589843 IVG589843:IVH589843 JFC589843:JFD589843 JOY589843:JOZ589843 JYU589843:JYV589843 KIQ589843:KIR589843 KSM589843:KSN589843 LCI589843:LCJ589843 LME589843:LMF589843 LWA589843:LWB589843 MFW589843:MFX589843 MPS589843:MPT589843 MZO589843:MZP589843 NJK589843:NJL589843 NTG589843:NTH589843 ODC589843:ODD589843 OMY589843:OMZ589843 OWU589843:OWV589843 PGQ589843:PGR589843 PQM589843:PQN589843 QAI589843:QAJ589843 QKE589843:QKF589843 QUA589843:QUB589843 RDW589843:RDX589843 RNS589843:RNT589843 RXO589843:RXP589843 SHK589843:SHL589843 SRG589843:SRH589843 TBC589843:TBD589843 TKY589843:TKZ589843 TUU589843:TUV589843 UEQ589843:UER589843 UOM589843:UON589843 UYI589843:UYJ589843 VIE589843:VIF589843 VSA589843:VSB589843 WBW589843:WBX589843 WLS589843:WLT589843 WVO589843:WVP589843 Q655379:R655379 JC655379:JD655379 SY655379:SZ655379 ACU655379:ACV655379 AMQ655379:AMR655379 AWM655379:AWN655379 BGI655379:BGJ655379 BQE655379:BQF655379 CAA655379:CAB655379 CJW655379:CJX655379 CTS655379:CTT655379 DDO655379:DDP655379 DNK655379:DNL655379 DXG655379:DXH655379 EHC655379:EHD655379 EQY655379:EQZ655379 FAU655379:FAV655379 FKQ655379:FKR655379 FUM655379:FUN655379 GEI655379:GEJ655379 GOE655379:GOF655379 GYA655379:GYB655379 HHW655379:HHX655379 HRS655379:HRT655379 IBO655379:IBP655379 ILK655379:ILL655379 IVG655379:IVH655379 JFC655379:JFD655379 JOY655379:JOZ655379 JYU655379:JYV655379 KIQ655379:KIR655379 KSM655379:KSN655379 LCI655379:LCJ655379 LME655379:LMF655379 LWA655379:LWB655379 MFW655379:MFX655379 MPS655379:MPT655379 MZO655379:MZP655379 NJK655379:NJL655379 NTG655379:NTH655379 ODC655379:ODD655379 OMY655379:OMZ655379 OWU655379:OWV655379 PGQ655379:PGR655379 PQM655379:PQN655379 QAI655379:QAJ655379 QKE655379:QKF655379 QUA655379:QUB655379 RDW655379:RDX655379 RNS655379:RNT655379 RXO655379:RXP655379 SHK655379:SHL655379 SRG655379:SRH655379 TBC655379:TBD655379 TKY655379:TKZ655379 TUU655379:TUV655379 UEQ655379:UER655379 UOM655379:UON655379 UYI655379:UYJ655379 VIE655379:VIF655379 VSA655379:VSB655379 WBW655379:WBX655379 WLS655379:WLT655379 WVO655379:WVP655379 Q720915:R720915 JC720915:JD720915 SY720915:SZ720915 ACU720915:ACV720915 AMQ720915:AMR720915 AWM720915:AWN720915 BGI720915:BGJ720915 BQE720915:BQF720915 CAA720915:CAB720915 CJW720915:CJX720915 CTS720915:CTT720915 DDO720915:DDP720915 DNK720915:DNL720915 DXG720915:DXH720915 EHC720915:EHD720915 EQY720915:EQZ720915 FAU720915:FAV720915 FKQ720915:FKR720915 FUM720915:FUN720915 GEI720915:GEJ720915 GOE720915:GOF720915 GYA720915:GYB720915 HHW720915:HHX720915 HRS720915:HRT720915 IBO720915:IBP720915 ILK720915:ILL720915 IVG720915:IVH720915 JFC720915:JFD720915 JOY720915:JOZ720915 JYU720915:JYV720915 KIQ720915:KIR720915 KSM720915:KSN720915 LCI720915:LCJ720915 LME720915:LMF720915 LWA720915:LWB720915 MFW720915:MFX720915 MPS720915:MPT720915 MZO720915:MZP720915 NJK720915:NJL720915 NTG720915:NTH720915 ODC720915:ODD720915 OMY720915:OMZ720915 OWU720915:OWV720915 PGQ720915:PGR720915 PQM720915:PQN720915 QAI720915:QAJ720915 QKE720915:QKF720915 QUA720915:QUB720915 RDW720915:RDX720915 RNS720915:RNT720915 RXO720915:RXP720915 SHK720915:SHL720915 SRG720915:SRH720915 TBC720915:TBD720915 TKY720915:TKZ720915 TUU720915:TUV720915 UEQ720915:UER720915 UOM720915:UON720915 UYI720915:UYJ720915 VIE720915:VIF720915 VSA720915:VSB720915 WBW720915:WBX720915 WLS720915:WLT720915 WVO720915:WVP720915 Q786451:R786451 JC786451:JD786451 SY786451:SZ786451 ACU786451:ACV786451 AMQ786451:AMR786451 AWM786451:AWN786451 BGI786451:BGJ786451 BQE786451:BQF786451 CAA786451:CAB786451 CJW786451:CJX786451 CTS786451:CTT786451 DDO786451:DDP786451 DNK786451:DNL786451 DXG786451:DXH786451 EHC786451:EHD786451 EQY786451:EQZ786451 FAU786451:FAV786451 FKQ786451:FKR786451 FUM786451:FUN786451 GEI786451:GEJ786451 GOE786451:GOF786451 GYA786451:GYB786451 HHW786451:HHX786451 HRS786451:HRT786451 IBO786451:IBP786451 ILK786451:ILL786451 IVG786451:IVH786451 JFC786451:JFD786451 JOY786451:JOZ786451 JYU786451:JYV786451 KIQ786451:KIR786451 KSM786451:KSN786451 LCI786451:LCJ786451 LME786451:LMF786451 LWA786451:LWB786451 MFW786451:MFX786451 MPS786451:MPT786451 MZO786451:MZP786451 NJK786451:NJL786451 NTG786451:NTH786451 ODC786451:ODD786451 OMY786451:OMZ786451 OWU786451:OWV786451 PGQ786451:PGR786451 PQM786451:PQN786451 QAI786451:QAJ786451 QKE786451:QKF786451 QUA786451:QUB786451 RDW786451:RDX786451 RNS786451:RNT786451 RXO786451:RXP786451 SHK786451:SHL786451 SRG786451:SRH786451 TBC786451:TBD786451 TKY786451:TKZ786451 TUU786451:TUV786451 UEQ786451:UER786451 UOM786451:UON786451 UYI786451:UYJ786451 VIE786451:VIF786451 VSA786451:VSB786451 WBW786451:WBX786451 WLS786451:WLT786451 WVO786451:WVP786451 Q851987:R851987 JC851987:JD851987 SY851987:SZ851987 ACU851987:ACV851987 AMQ851987:AMR851987 AWM851987:AWN851987 BGI851987:BGJ851987 BQE851987:BQF851987 CAA851987:CAB851987 CJW851987:CJX851987 CTS851987:CTT851987 DDO851987:DDP851987 DNK851987:DNL851987 DXG851987:DXH851987 EHC851987:EHD851987 EQY851987:EQZ851987 FAU851987:FAV851987 FKQ851987:FKR851987 FUM851987:FUN851987 GEI851987:GEJ851987 GOE851987:GOF851987 GYA851987:GYB851987 HHW851987:HHX851987 HRS851987:HRT851987 IBO851987:IBP851987 ILK851987:ILL851987 IVG851987:IVH851987 JFC851987:JFD851987 JOY851987:JOZ851987 JYU851987:JYV851987 KIQ851987:KIR851987 KSM851987:KSN851987 LCI851987:LCJ851987 LME851987:LMF851987 LWA851987:LWB851987 MFW851987:MFX851987 MPS851987:MPT851987 MZO851987:MZP851987 NJK851987:NJL851987 NTG851987:NTH851987 ODC851987:ODD851987 OMY851987:OMZ851987 OWU851987:OWV851987 PGQ851987:PGR851987 PQM851987:PQN851987 QAI851987:QAJ851987 QKE851987:QKF851987 QUA851987:QUB851987 RDW851987:RDX851987 RNS851987:RNT851987 RXO851987:RXP851987 SHK851987:SHL851987 SRG851987:SRH851987 TBC851987:TBD851987 TKY851987:TKZ851987 TUU851987:TUV851987 UEQ851987:UER851987 UOM851987:UON851987 UYI851987:UYJ851987 VIE851987:VIF851987 VSA851987:VSB851987 WBW851987:WBX851987 WLS851987:WLT851987 WVO851987:WVP851987 Q917523:R917523 JC917523:JD917523 SY917523:SZ917523 ACU917523:ACV917523 AMQ917523:AMR917523 AWM917523:AWN917523 BGI917523:BGJ917523 BQE917523:BQF917523 CAA917523:CAB917523 CJW917523:CJX917523 CTS917523:CTT917523 DDO917523:DDP917523 DNK917523:DNL917523 DXG917523:DXH917523 EHC917523:EHD917523 EQY917523:EQZ917523 FAU917523:FAV917523 FKQ917523:FKR917523 FUM917523:FUN917523 GEI917523:GEJ917523 GOE917523:GOF917523 GYA917523:GYB917523 HHW917523:HHX917523 HRS917523:HRT917523 IBO917523:IBP917523 ILK917523:ILL917523 IVG917523:IVH917523 JFC917523:JFD917523 JOY917523:JOZ917523 JYU917523:JYV917523 KIQ917523:KIR917523 KSM917523:KSN917523 LCI917523:LCJ917523 LME917523:LMF917523 LWA917523:LWB917523 MFW917523:MFX917523 MPS917523:MPT917523 MZO917523:MZP917523 NJK917523:NJL917523 NTG917523:NTH917523 ODC917523:ODD917523 OMY917523:OMZ917523 OWU917523:OWV917523 PGQ917523:PGR917523 PQM917523:PQN917523 QAI917523:QAJ917523 QKE917523:QKF917523 QUA917523:QUB917523 RDW917523:RDX917523 RNS917523:RNT917523 RXO917523:RXP917523 SHK917523:SHL917523 SRG917523:SRH917523 TBC917523:TBD917523 TKY917523:TKZ917523 TUU917523:TUV917523 UEQ917523:UER917523 UOM917523:UON917523 UYI917523:UYJ917523 VIE917523:VIF917523 VSA917523:VSB917523 WBW917523:WBX917523 WLS917523:WLT917523 WVO917523:WVP917523 Q983059:R983059 JC983059:JD983059 SY983059:SZ983059 ACU983059:ACV983059 AMQ983059:AMR983059 AWM983059:AWN983059 BGI983059:BGJ983059 BQE983059:BQF983059 CAA983059:CAB983059 CJW983059:CJX983059 CTS983059:CTT983059 DDO983059:DDP983059 DNK983059:DNL983059 DXG983059:DXH983059 EHC983059:EHD983059 EQY983059:EQZ983059 FAU983059:FAV983059 FKQ983059:FKR983059 FUM983059:FUN983059 GEI983059:GEJ983059 GOE983059:GOF983059 GYA983059:GYB983059 HHW983059:HHX983059 HRS983059:HRT983059 IBO983059:IBP983059 ILK983059:ILL983059 IVG983059:IVH983059 JFC983059:JFD983059 JOY983059:JOZ983059 JYU983059:JYV983059 KIQ983059:KIR983059 KSM983059:KSN983059 LCI983059:LCJ983059 LME983059:LMF983059 LWA983059:LWB983059 MFW983059:MFX983059 MPS983059:MPT983059 MZO983059:MZP983059 NJK983059:NJL983059 NTG983059:NTH983059 ODC983059:ODD983059 OMY983059:OMZ983059 OWU983059:OWV983059 PGQ983059:PGR983059 PQM983059:PQN983059 QAI983059:QAJ983059 QKE983059:QKF983059 QUA983059:QUB983059 RDW983059:RDX983059 RNS983059:RNT983059 RXO983059:RXP983059 SHK983059:SHL983059 SRG983059:SRH983059 TBC983059:TBD983059 TKY983059:TKZ983059 TUU983059:TUV983059 UEQ983059:UER983059 UOM983059:UON983059 UYI983059:UYJ983059 VIE983059:VIF983059 VSA983059:VSB983059 WBW983059:WBX983059 WLS983059:WLT983059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1 T65555 JF65555 TB65555 ACX65555 AMT65555 AWP65555 BGL65555 BQH65555 CAD65555 CJZ65555 CTV65555 DDR65555 DNN65555 DXJ65555 EHF65555 ERB65555 FAX65555 FKT65555 FUP65555 GEL65555 GOH65555 GYD65555 HHZ65555 HRV65555 IBR65555 ILN65555 IVJ65555 JFF65555 JPB65555 JYX65555 KIT65555 KSP65555 LCL65555 LMH65555 LWD65555 MFZ65555 MPV65555 MZR65555 NJN65555 NTJ65555 ODF65555 ONB65555 OWX65555 PGT65555 PQP65555 QAL65555 QKH65555 QUD65555 RDZ65555 RNV65555 RXR65555 SHN65555 SRJ65555 TBF65555 TLB65555 TUX65555 UET65555 UOP65555 UYL65555 VIH65555 VSD65555 WBZ65555 WLV65555 WVR65555 T131091 JF131091 TB131091 ACX131091 AMT131091 AWP131091 BGL131091 BQH131091 CAD131091 CJZ131091 CTV131091 DDR131091 DNN131091 DXJ131091 EHF131091 ERB131091 FAX131091 FKT131091 FUP131091 GEL131091 GOH131091 GYD131091 HHZ131091 HRV131091 IBR131091 ILN131091 IVJ131091 JFF131091 JPB131091 JYX131091 KIT131091 KSP131091 LCL131091 LMH131091 LWD131091 MFZ131091 MPV131091 MZR131091 NJN131091 NTJ131091 ODF131091 ONB131091 OWX131091 PGT131091 PQP131091 QAL131091 QKH131091 QUD131091 RDZ131091 RNV131091 RXR131091 SHN131091 SRJ131091 TBF131091 TLB131091 TUX131091 UET131091 UOP131091 UYL131091 VIH131091 VSD131091 WBZ131091 WLV131091 WVR131091 T196627 JF196627 TB196627 ACX196627 AMT196627 AWP196627 BGL196627 BQH196627 CAD196627 CJZ196627 CTV196627 DDR196627 DNN196627 DXJ196627 EHF196627 ERB196627 FAX196627 FKT196627 FUP196627 GEL196627 GOH196627 GYD196627 HHZ196627 HRV196627 IBR196627 ILN196627 IVJ196627 JFF196627 JPB196627 JYX196627 KIT196627 KSP196627 LCL196627 LMH196627 LWD196627 MFZ196627 MPV196627 MZR196627 NJN196627 NTJ196627 ODF196627 ONB196627 OWX196627 PGT196627 PQP196627 QAL196627 QKH196627 QUD196627 RDZ196627 RNV196627 RXR196627 SHN196627 SRJ196627 TBF196627 TLB196627 TUX196627 UET196627 UOP196627 UYL196627 VIH196627 VSD196627 WBZ196627 WLV196627 WVR196627 T262163 JF262163 TB262163 ACX262163 AMT262163 AWP262163 BGL262163 BQH262163 CAD262163 CJZ262163 CTV262163 DDR262163 DNN262163 DXJ262163 EHF262163 ERB262163 FAX262163 FKT262163 FUP262163 GEL262163 GOH262163 GYD262163 HHZ262163 HRV262163 IBR262163 ILN262163 IVJ262163 JFF262163 JPB262163 JYX262163 KIT262163 KSP262163 LCL262163 LMH262163 LWD262163 MFZ262163 MPV262163 MZR262163 NJN262163 NTJ262163 ODF262163 ONB262163 OWX262163 PGT262163 PQP262163 QAL262163 QKH262163 QUD262163 RDZ262163 RNV262163 RXR262163 SHN262163 SRJ262163 TBF262163 TLB262163 TUX262163 UET262163 UOP262163 UYL262163 VIH262163 VSD262163 WBZ262163 WLV262163 WVR262163 T327699 JF327699 TB327699 ACX327699 AMT327699 AWP327699 BGL327699 BQH327699 CAD327699 CJZ327699 CTV327699 DDR327699 DNN327699 DXJ327699 EHF327699 ERB327699 FAX327699 FKT327699 FUP327699 GEL327699 GOH327699 GYD327699 HHZ327699 HRV327699 IBR327699 ILN327699 IVJ327699 JFF327699 JPB327699 JYX327699 KIT327699 KSP327699 LCL327699 LMH327699 LWD327699 MFZ327699 MPV327699 MZR327699 NJN327699 NTJ327699 ODF327699 ONB327699 OWX327699 PGT327699 PQP327699 QAL327699 QKH327699 QUD327699 RDZ327699 RNV327699 RXR327699 SHN327699 SRJ327699 TBF327699 TLB327699 TUX327699 UET327699 UOP327699 UYL327699 VIH327699 VSD327699 WBZ327699 WLV327699 WVR327699 T393235 JF393235 TB393235 ACX393235 AMT393235 AWP393235 BGL393235 BQH393235 CAD393235 CJZ393235 CTV393235 DDR393235 DNN393235 DXJ393235 EHF393235 ERB393235 FAX393235 FKT393235 FUP393235 GEL393235 GOH393235 GYD393235 HHZ393235 HRV393235 IBR393235 ILN393235 IVJ393235 JFF393235 JPB393235 JYX393235 KIT393235 KSP393235 LCL393235 LMH393235 LWD393235 MFZ393235 MPV393235 MZR393235 NJN393235 NTJ393235 ODF393235 ONB393235 OWX393235 PGT393235 PQP393235 QAL393235 QKH393235 QUD393235 RDZ393235 RNV393235 RXR393235 SHN393235 SRJ393235 TBF393235 TLB393235 TUX393235 UET393235 UOP393235 UYL393235 VIH393235 VSD393235 WBZ393235 WLV393235 WVR393235 T458771 JF458771 TB458771 ACX458771 AMT458771 AWP458771 BGL458771 BQH458771 CAD458771 CJZ458771 CTV458771 DDR458771 DNN458771 DXJ458771 EHF458771 ERB458771 FAX458771 FKT458771 FUP458771 GEL458771 GOH458771 GYD458771 HHZ458771 HRV458771 IBR458771 ILN458771 IVJ458771 JFF458771 JPB458771 JYX458771 KIT458771 KSP458771 LCL458771 LMH458771 LWD458771 MFZ458771 MPV458771 MZR458771 NJN458771 NTJ458771 ODF458771 ONB458771 OWX458771 PGT458771 PQP458771 QAL458771 QKH458771 QUD458771 RDZ458771 RNV458771 RXR458771 SHN458771 SRJ458771 TBF458771 TLB458771 TUX458771 UET458771 UOP458771 UYL458771 VIH458771 VSD458771 WBZ458771 WLV458771 WVR458771 T524307 JF524307 TB524307 ACX524307 AMT524307 AWP524307 BGL524307 BQH524307 CAD524307 CJZ524307 CTV524307 DDR524307 DNN524307 DXJ524307 EHF524307 ERB524307 FAX524307 FKT524307 FUP524307 GEL524307 GOH524307 GYD524307 HHZ524307 HRV524307 IBR524307 ILN524307 IVJ524307 JFF524307 JPB524307 JYX524307 KIT524307 KSP524307 LCL524307 LMH524307 LWD524307 MFZ524307 MPV524307 MZR524307 NJN524307 NTJ524307 ODF524307 ONB524307 OWX524307 PGT524307 PQP524307 QAL524307 QKH524307 QUD524307 RDZ524307 RNV524307 RXR524307 SHN524307 SRJ524307 TBF524307 TLB524307 TUX524307 UET524307 UOP524307 UYL524307 VIH524307 VSD524307 WBZ524307 WLV524307 WVR524307 T589843 JF589843 TB589843 ACX589843 AMT589843 AWP589843 BGL589843 BQH589843 CAD589843 CJZ589843 CTV589843 DDR589843 DNN589843 DXJ589843 EHF589843 ERB589843 FAX589843 FKT589843 FUP589843 GEL589843 GOH589843 GYD589843 HHZ589843 HRV589843 IBR589843 ILN589843 IVJ589843 JFF589843 JPB589843 JYX589843 KIT589843 KSP589843 LCL589843 LMH589843 LWD589843 MFZ589843 MPV589843 MZR589843 NJN589843 NTJ589843 ODF589843 ONB589843 OWX589843 PGT589843 PQP589843 QAL589843 QKH589843 QUD589843 RDZ589843 RNV589843 RXR589843 SHN589843 SRJ589843 TBF589843 TLB589843 TUX589843 UET589843 UOP589843 UYL589843 VIH589843 VSD589843 WBZ589843 WLV589843 WVR589843 T655379 JF655379 TB655379 ACX655379 AMT655379 AWP655379 BGL655379 BQH655379 CAD655379 CJZ655379 CTV655379 DDR655379 DNN655379 DXJ655379 EHF655379 ERB655379 FAX655379 FKT655379 FUP655379 GEL655379 GOH655379 GYD655379 HHZ655379 HRV655379 IBR655379 ILN655379 IVJ655379 JFF655379 JPB655379 JYX655379 KIT655379 KSP655379 LCL655379 LMH655379 LWD655379 MFZ655379 MPV655379 MZR655379 NJN655379 NTJ655379 ODF655379 ONB655379 OWX655379 PGT655379 PQP655379 QAL655379 QKH655379 QUD655379 RDZ655379 RNV655379 RXR655379 SHN655379 SRJ655379 TBF655379 TLB655379 TUX655379 UET655379 UOP655379 UYL655379 VIH655379 VSD655379 WBZ655379 WLV655379 WVR655379 T720915 JF720915 TB720915 ACX720915 AMT720915 AWP720915 BGL720915 BQH720915 CAD720915 CJZ720915 CTV720915 DDR720915 DNN720915 DXJ720915 EHF720915 ERB720915 FAX720915 FKT720915 FUP720915 GEL720915 GOH720915 GYD720915 HHZ720915 HRV720915 IBR720915 ILN720915 IVJ720915 JFF720915 JPB720915 JYX720915 KIT720915 KSP720915 LCL720915 LMH720915 LWD720915 MFZ720915 MPV720915 MZR720915 NJN720915 NTJ720915 ODF720915 ONB720915 OWX720915 PGT720915 PQP720915 QAL720915 QKH720915 QUD720915 RDZ720915 RNV720915 RXR720915 SHN720915 SRJ720915 TBF720915 TLB720915 TUX720915 UET720915 UOP720915 UYL720915 VIH720915 VSD720915 WBZ720915 WLV720915 WVR720915 T786451 JF786451 TB786451 ACX786451 AMT786451 AWP786451 BGL786451 BQH786451 CAD786451 CJZ786451 CTV786451 DDR786451 DNN786451 DXJ786451 EHF786451 ERB786451 FAX786451 FKT786451 FUP786451 GEL786451 GOH786451 GYD786451 HHZ786451 HRV786451 IBR786451 ILN786451 IVJ786451 JFF786451 JPB786451 JYX786451 KIT786451 KSP786451 LCL786451 LMH786451 LWD786451 MFZ786451 MPV786451 MZR786451 NJN786451 NTJ786451 ODF786451 ONB786451 OWX786451 PGT786451 PQP786451 QAL786451 QKH786451 QUD786451 RDZ786451 RNV786451 RXR786451 SHN786451 SRJ786451 TBF786451 TLB786451 TUX786451 UET786451 UOP786451 UYL786451 VIH786451 VSD786451 WBZ786451 WLV786451 WVR786451 T851987 JF851987 TB851987 ACX851987 AMT851987 AWP851987 BGL851987 BQH851987 CAD851987 CJZ851987 CTV851987 DDR851987 DNN851987 DXJ851987 EHF851987 ERB851987 FAX851987 FKT851987 FUP851987 GEL851987 GOH851987 GYD851987 HHZ851987 HRV851987 IBR851987 ILN851987 IVJ851987 JFF851987 JPB851987 JYX851987 KIT851987 KSP851987 LCL851987 LMH851987 LWD851987 MFZ851987 MPV851987 MZR851987 NJN851987 NTJ851987 ODF851987 ONB851987 OWX851987 PGT851987 PQP851987 QAL851987 QKH851987 QUD851987 RDZ851987 RNV851987 RXR851987 SHN851987 SRJ851987 TBF851987 TLB851987 TUX851987 UET851987 UOP851987 UYL851987 VIH851987 VSD851987 WBZ851987 WLV851987 WVR851987 T917523 JF917523 TB917523 ACX917523 AMT917523 AWP917523 BGL917523 BQH917523 CAD917523 CJZ917523 CTV917523 DDR917523 DNN917523 DXJ917523 EHF917523 ERB917523 FAX917523 FKT917523 FUP917523 GEL917523 GOH917523 GYD917523 HHZ917523 HRV917523 IBR917523 ILN917523 IVJ917523 JFF917523 JPB917523 JYX917523 KIT917523 KSP917523 LCL917523 LMH917523 LWD917523 MFZ917523 MPV917523 MZR917523 NJN917523 NTJ917523 ODF917523 ONB917523 OWX917523 PGT917523 PQP917523 QAL917523 QKH917523 QUD917523 RDZ917523 RNV917523 RXR917523 SHN917523 SRJ917523 TBF917523 TLB917523 TUX917523 UET917523 UOP917523 UYL917523 VIH917523 VSD917523 WBZ917523 WLV917523 WVR917523 T983059 JF983059 TB983059 ACX983059 AMT983059 AWP983059 BGL983059 BQH983059 CAD983059 CJZ983059 CTV983059 DDR983059 DNN983059 DXJ983059 EHF983059 ERB983059 FAX983059 FKT983059 FUP983059 GEL983059 GOH983059 GYD983059 HHZ983059 HRV983059 IBR983059 ILN983059 IVJ983059 JFF983059 JPB983059 JYX983059 KIT983059 KSP983059 LCL983059 LMH983059 LWD983059 MFZ983059 MPV983059 MZR983059 NJN983059 NTJ983059 ODF983059 ONB983059 OWX983059 PGT983059 PQP983059 QAL983059 QKH983059 QUD983059 RDZ983059 RNV983059 RXR983059 SHN983059 SRJ983059 TBF983059 TLB983059 TUX983059 UET983059 UOP983059 UYL983059 VIH983059 VSD983059 WBZ983059 WLV983059 WVR983059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27 JF23 V262163 JH65555 TD65555 ACZ65555 AMV65555 AWR65555 BGN65555 BQJ65555 CAF65555 CKB65555 CTX65555 DDT65555 DNP65555 DXL65555 EHH65555 ERD65555 FAZ65555 FKV65555 FUR65555 GEN65555 GOJ65555 GYF65555 HIB65555 HRX65555 IBT65555 ILP65555 IVL65555 JFH65555 JPD65555 JYZ65555 KIV65555 KSR65555 LCN65555 LMJ65555 LWF65555 MGB65555 MPX65555 MZT65555 NJP65555 NTL65555 ODH65555 OND65555 OWZ65555 PGV65555 PQR65555 QAN65555 QKJ65555 QUF65555 REB65555 RNX65555 RXT65555 SHP65555 SRL65555 TBH65555 TLD65555 TUZ65555 UEV65555 UOR65555 UYN65555 VIJ65555 VSF65555 WCB65555 WLX65555 WVT65555 V327699 JH131091 TD131091 ACZ131091 AMV131091 AWR131091 BGN131091 BQJ131091 CAF131091 CKB131091 CTX131091 DDT131091 DNP131091 DXL131091 EHH131091 ERD131091 FAZ131091 FKV131091 FUR131091 GEN131091 GOJ131091 GYF131091 HIB131091 HRX131091 IBT131091 ILP131091 IVL131091 JFH131091 JPD131091 JYZ131091 KIV131091 KSR131091 LCN131091 LMJ131091 LWF131091 MGB131091 MPX131091 MZT131091 NJP131091 NTL131091 ODH131091 OND131091 OWZ131091 PGV131091 PQR131091 QAN131091 QKJ131091 QUF131091 REB131091 RNX131091 RXT131091 SHP131091 SRL131091 TBH131091 TLD131091 TUZ131091 UEV131091 UOR131091 UYN131091 VIJ131091 VSF131091 WCB131091 WLX131091 WVT131091 V393235 JH196627 TD196627 ACZ196627 AMV196627 AWR196627 BGN196627 BQJ196627 CAF196627 CKB196627 CTX196627 DDT196627 DNP196627 DXL196627 EHH196627 ERD196627 FAZ196627 FKV196627 FUR196627 GEN196627 GOJ196627 GYF196627 HIB196627 HRX196627 IBT196627 ILP196627 IVL196627 JFH196627 JPD196627 JYZ196627 KIV196627 KSR196627 LCN196627 LMJ196627 LWF196627 MGB196627 MPX196627 MZT196627 NJP196627 NTL196627 ODH196627 OND196627 OWZ196627 PGV196627 PQR196627 QAN196627 QKJ196627 QUF196627 REB196627 RNX196627 RXT196627 SHP196627 SRL196627 TBH196627 TLD196627 TUZ196627 UEV196627 UOR196627 UYN196627 VIJ196627 VSF196627 WCB196627 WLX196627 WVT196627 V458771 JH262163 TD262163 ACZ262163 AMV262163 AWR262163 BGN262163 BQJ262163 CAF262163 CKB262163 CTX262163 DDT262163 DNP262163 DXL262163 EHH262163 ERD262163 FAZ262163 FKV262163 FUR262163 GEN262163 GOJ262163 GYF262163 HIB262163 HRX262163 IBT262163 ILP262163 IVL262163 JFH262163 JPD262163 JYZ262163 KIV262163 KSR262163 LCN262163 LMJ262163 LWF262163 MGB262163 MPX262163 MZT262163 NJP262163 NTL262163 ODH262163 OND262163 OWZ262163 PGV262163 PQR262163 QAN262163 QKJ262163 QUF262163 REB262163 RNX262163 RXT262163 SHP262163 SRL262163 TBH262163 TLD262163 TUZ262163 UEV262163 UOR262163 UYN262163 VIJ262163 VSF262163 WCB262163 WLX262163 WVT262163 V524307 JH327699 TD327699 ACZ327699 AMV327699 AWR327699 BGN327699 BQJ327699 CAF327699 CKB327699 CTX327699 DDT327699 DNP327699 DXL327699 EHH327699 ERD327699 FAZ327699 FKV327699 FUR327699 GEN327699 GOJ327699 GYF327699 HIB327699 HRX327699 IBT327699 ILP327699 IVL327699 JFH327699 JPD327699 JYZ327699 KIV327699 KSR327699 LCN327699 LMJ327699 LWF327699 MGB327699 MPX327699 MZT327699 NJP327699 NTL327699 ODH327699 OND327699 OWZ327699 PGV327699 PQR327699 QAN327699 QKJ327699 QUF327699 REB327699 RNX327699 RXT327699 SHP327699 SRL327699 TBH327699 TLD327699 TUZ327699 UEV327699 UOR327699 UYN327699 VIJ327699 VSF327699 WCB327699 WLX327699 WVT327699 V851987 JH393235 TD393235 ACZ393235 AMV393235 AWR393235 BGN393235 BQJ393235 CAF393235 CKB393235 CTX393235 DDT393235 DNP393235 DXL393235 EHH393235 ERD393235 FAZ393235 FKV393235 FUR393235 GEN393235 GOJ393235 GYF393235 HIB393235 HRX393235 IBT393235 ILP393235 IVL393235 JFH393235 JPD393235 JYZ393235 KIV393235 KSR393235 LCN393235 LMJ393235 LWF393235 MGB393235 MPX393235 MZT393235 NJP393235 NTL393235 ODH393235 OND393235 OWZ393235 PGV393235 PQR393235 QAN393235 QKJ393235 QUF393235 REB393235 RNX393235 RXT393235 SHP393235 SRL393235 TBH393235 TLD393235 TUZ393235 UEV393235 UOR393235 UYN393235 VIJ393235 VSF393235 WCB393235 WLX393235 WVT393235 V589843 JH458771 TD458771 ACZ458771 AMV458771 AWR458771 BGN458771 BQJ458771 CAF458771 CKB458771 CTX458771 DDT458771 DNP458771 DXL458771 EHH458771 ERD458771 FAZ458771 FKV458771 FUR458771 GEN458771 GOJ458771 GYF458771 HIB458771 HRX458771 IBT458771 ILP458771 IVL458771 JFH458771 JPD458771 JYZ458771 KIV458771 KSR458771 LCN458771 LMJ458771 LWF458771 MGB458771 MPX458771 MZT458771 NJP458771 NTL458771 ODH458771 OND458771 OWZ458771 PGV458771 PQR458771 QAN458771 QKJ458771 QUF458771 REB458771 RNX458771 RXT458771 SHP458771 SRL458771 TBH458771 TLD458771 TUZ458771 UEV458771 UOR458771 UYN458771 VIJ458771 VSF458771 WCB458771 WLX458771 WVT458771 V655379 JH524307 TD524307 ACZ524307 AMV524307 AWR524307 BGN524307 BQJ524307 CAF524307 CKB524307 CTX524307 DDT524307 DNP524307 DXL524307 EHH524307 ERD524307 FAZ524307 FKV524307 FUR524307 GEN524307 GOJ524307 GYF524307 HIB524307 HRX524307 IBT524307 ILP524307 IVL524307 JFH524307 JPD524307 JYZ524307 KIV524307 KSR524307 LCN524307 LMJ524307 LWF524307 MGB524307 MPX524307 MZT524307 NJP524307 NTL524307 ODH524307 OND524307 OWZ524307 PGV524307 PQR524307 QAN524307 QKJ524307 QUF524307 REB524307 RNX524307 RXT524307 SHP524307 SRL524307 TBH524307 TLD524307 TUZ524307 UEV524307 UOR524307 UYN524307 VIJ524307 VSF524307 WCB524307 WLX524307 WVT524307 V720915 JH589843 TD589843 ACZ589843 AMV589843 AWR589843 BGN589843 BQJ589843 CAF589843 CKB589843 CTX589843 DDT589843 DNP589843 DXL589843 EHH589843 ERD589843 FAZ589843 FKV589843 FUR589843 GEN589843 GOJ589843 GYF589843 HIB589843 HRX589843 IBT589843 ILP589843 IVL589843 JFH589843 JPD589843 JYZ589843 KIV589843 KSR589843 LCN589843 LMJ589843 LWF589843 MGB589843 MPX589843 MZT589843 NJP589843 NTL589843 ODH589843 OND589843 OWZ589843 PGV589843 PQR589843 QAN589843 QKJ589843 QUF589843 REB589843 RNX589843 RXT589843 SHP589843 SRL589843 TBH589843 TLD589843 TUZ589843 UEV589843 UOR589843 UYN589843 VIJ589843 VSF589843 WCB589843 WLX589843 WVT589843 V786451 JH655379 TD655379 ACZ655379 AMV655379 AWR655379 BGN655379 BQJ655379 CAF655379 CKB655379 CTX655379 DDT655379 DNP655379 DXL655379 EHH655379 ERD655379 FAZ655379 FKV655379 FUR655379 GEN655379 GOJ655379 GYF655379 HIB655379 HRX655379 IBT655379 ILP655379 IVL655379 JFH655379 JPD655379 JYZ655379 KIV655379 KSR655379 LCN655379 LMJ655379 LWF655379 MGB655379 MPX655379 MZT655379 NJP655379 NTL655379 ODH655379 OND655379 OWZ655379 PGV655379 PQR655379 QAN655379 QKJ655379 QUF655379 REB655379 RNX655379 RXT655379 SHP655379 SRL655379 TBH655379 TLD655379 TUZ655379 UEV655379 UOR655379 UYN655379 VIJ655379 VSF655379 WCB655379 WLX655379 WVT655379 V917523 JH720915 TD720915 ACZ720915 AMV720915 AWR720915 BGN720915 BQJ720915 CAF720915 CKB720915 CTX720915 DDT720915 DNP720915 DXL720915 EHH720915 ERD720915 FAZ720915 FKV720915 FUR720915 GEN720915 GOJ720915 GYF720915 HIB720915 HRX720915 IBT720915 ILP720915 IVL720915 JFH720915 JPD720915 JYZ720915 KIV720915 KSR720915 LCN720915 LMJ720915 LWF720915 MGB720915 MPX720915 MZT720915 NJP720915 NTL720915 ODH720915 OND720915 OWZ720915 PGV720915 PQR720915 QAN720915 QKJ720915 QUF720915 REB720915 RNX720915 RXT720915 SHP720915 SRL720915 TBH720915 TLD720915 TUZ720915 UEV720915 UOR720915 UYN720915 VIJ720915 VSF720915 WCB720915 WLX720915 WVT720915 V23 JH786451 TD786451 ACZ786451 AMV786451 AWR786451 BGN786451 BQJ786451 CAF786451 CKB786451 CTX786451 DDT786451 DNP786451 DXL786451 EHH786451 ERD786451 FAZ786451 FKV786451 FUR786451 GEN786451 GOJ786451 GYF786451 HIB786451 HRX786451 IBT786451 ILP786451 IVL786451 JFH786451 JPD786451 JYZ786451 KIV786451 KSR786451 LCN786451 LMJ786451 LWF786451 MGB786451 MPX786451 MZT786451 NJP786451 NTL786451 ODH786451 OND786451 OWZ786451 PGV786451 PQR786451 QAN786451 QKJ786451 QUF786451 REB786451 RNX786451 RXT786451 SHP786451 SRL786451 TBH786451 TLD786451 TUZ786451 UEV786451 UOR786451 UYN786451 VIJ786451 VSF786451 WCB786451 WLX786451 WVT786451 V983059 JH851987 TD851987 ACZ851987 AMV851987 AWR851987 BGN851987 BQJ851987 CAF851987 CKB851987 CTX851987 DDT851987 DNP851987 DXL851987 EHH851987 ERD851987 FAZ851987 FKV851987 FUR851987 GEN851987 GOJ851987 GYF851987 HIB851987 HRX851987 IBT851987 ILP851987 IVL851987 JFH851987 JPD851987 JYZ851987 KIV851987 KSR851987 LCN851987 LMJ851987 LWF851987 MGB851987 MPX851987 MZT851987 NJP851987 NTL851987 ODH851987 OND851987 OWZ851987 PGV851987 PQR851987 QAN851987 QKJ851987 QUF851987 REB851987 RNX851987 RXT851987 SHP851987 SRL851987 TBH851987 TLD851987 TUZ851987 UEV851987 UOR851987 UYN851987 VIJ851987 VSF851987 WCB851987 WLX851987 WVT851987 JH917523 TD917523 ACZ917523 AMV917523 AWR917523 BGN917523 BQJ917523 CAF917523 CKB917523 CTX917523 DDT917523 DNP917523 DXL917523 EHH917523 ERD917523 FAZ917523 FKV917523 FUR917523 GEN917523 GOJ917523 GYF917523 HIB917523 HRX917523 IBT917523 ILP917523 IVL917523 JFH917523 JPD917523 JYZ917523 KIV917523 KSR917523 LCN917523 LMJ917523 LWF917523 MGB917523 MPX917523 MZT917523 NJP917523 NTL917523 ODH917523 OND917523 OWZ917523 PGV917523 PQR917523 QAN917523 QKJ917523 QUF917523 REB917523 RNX917523 RXT917523 SHP917523 SRL917523 TBH917523 TLD917523 TUZ917523 UEV917523 UOR917523 UYN917523 VIJ917523 VSF917523 WCB917523 WLX917523 WVT917523 WVT983059 JH983059 TD983059 ACZ983059 AMV983059 AWR983059 BGN983059 BQJ983059 CAF983059 CKB983059 CTX983059 DDT983059 DNP983059 DXL983059 EHH983059 ERD983059 FAZ983059 FKV983059 FUR983059 GEN983059 GOJ983059 GYF983059 HIB983059 HRX983059 IBT983059 ILP983059 IVL983059 JFH983059 JPD983059 JYZ983059 KIV983059 KSR983059 LCN983059 LMJ983059 LWF983059 MGB983059 MPX983059 MZT983059 NJP983059 NTL983059 ODH983059 OND983059 OWZ983059 PGV983059 PQR983059 QAN983059 QKJ983059 QUF983059 REB983059 RNX983059 RXT983059 SHP983059 SRL983059 TBH983059 TLD983059 TUZ983059 UEV983059 UOR983059 UYN983059 VIJ983059 VSF983059 WCB983059 WLX983059 TB23 V65555"/>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56 JD65556 SZ65556 ACV65556 AMR65556 AWN65556 BGJ65556 BQF65556 CAB65556 CJX65556 CTT65556 DDP65556 DNL65556 DXH65556 EHD65556 EQZ65556 FAV65556 FKR65556 FUN65556 GEJ65556 GOF65556 GYB65556 HHX65556 HRT65556 IBP65556 ILL65556 IVH65556 JFD65556 JOZ65556 JYV65556 KIR65556 KSN65556 LCJ65556 LMF65556 LWB65556 MFX65556 MPT65556 MZP65556 NJL65556 NTH65556 ODD65556 OMZ65556 OWV65556 PGR65556 PQN65556 QAJ65556 QKF65556 QUB65556 RDX65556 RNT65556 RXP65556 SHL65556 SRH65556 TBD65556 TKZ65556 TUV65556 UER65556 UON65556 UYJ65556 VIF65556 VSB65556 WBX65556 WLT65556 WVP65556 R131092 JD131092 SZ131092 ACV131092 AMR131092 AWN131092 BGJ131092 BQF131092 CAB131092 CJX131092 CTT131092 DDP131092 DNL131092 DXH131092 EHD131092 EQZ131092 FAV131092 FKR131092 FUN131092 GEJ131092 GOF131092 GYB131092 HHX131092 HRT131092 IBP131092 ILL131092 IVH131092 JFD131092 JOZ131092 JYV131092 KIR131092 KSN131092 LCJ131092 LMF131092 LWB131092 MFX131092 MPT131092 MZP131092 NJL131092 NTH131092 ODD131092 OMZ131092 OWV131092 PGR131092 PQN131092 QAJ131092 QKF131092 QUB131092 RDX131092 RNT131092 RXP131092 SHL131092 SRH131092 TBD131092 TKZ131092 TUV131092 UER131092 UON131092 UYJ131092 VIF131092 VSB131092 WBX131092 WLT131092 WVP131092 R196628 JD196628 SZ196628 ACV196628 AMR196628 AWN196628 BGJ196628 BQF196628 CAB196628 CJX196628 CTT196628 DDP196628 DNL196628 DXH196628 EHD196628 EQZ196628 FAV196628 FKR196628 FUN196628 GEJ196628 GOF196628 GYB196628 HHX196628 HRT196628 IBP196628 ILL196628 IVH196628 JFD196628 JOZ196628 JYV196628 KIR196628 KSN196628 LCJ196628 LMF196628 LWB196628 MFX196628 MPT196628 MZP196628 NJL196628 NTH196628 ODD196628 OMZ196628 OWV196628 PGR196628 PQN196628 QAJ196628 QKF196628 QUB196628 RDX196628 RNT196628 RXP196628 SHL196628 SRH196628 TBD196628 TKZ196628 TUV196628 UER196628 UON196628 UYJ196628 VIF196628 VSB196628 WBX196628 WLT196628 WVP196628 R262164 JD262164 SZ262164 ACV262164 AMR262164 AWN262164 BGJ262164 BQF262164 CAB262164 CJX262164 CTT262164 DDP262164 DNL262164 DXH262164 EHD262164 EQZ262164 FAV262164 FKR262164 FUN262164 GEJ262164 GOF262164 GYB262164 HHX262164 HRT262164 IBP262164 ILL262164 IVH262164 JFD262164 JOZ262164 JYV262164 KIR262164 KSN262164 LCJ262164 LMF262164 LWB262164 MFX262164 MPT262164 MZP262164 NJL262164 NTH262164 ODD262164 OMZ262164 OWV262164 PGR262164 PQN262164 QAJ262164 QKF262164 QUB262164 RDX262164 RNT262164 RXP262164 SHL262164 SRH262164 TBD262164 TKZ262164 TUV262164 UER262164 UON262164 UYJ262164 VIF262164 VSB262164 WBX262164 WLT262164 WVP262164 R327700 JD327700 SZ327700 ACV327700 AMR327700 AWN327700 BGJ327700 BQF327700 CAB327700 CJX327700 CTT327700 DDP327700 DNL327700 DXH327700 EHD327700 EQZ327700 FAV327700 FKR327700 FUN327700 GEJ327700 GOF327700 GYB327700 HHX327700 HRT327700 IBP327700 ILL327700 IVH327700 JFD327700 JOZ327700 JYV327700 KIR327700 KSN327700 LCJ327700 LMF327700 LWB327700 MFX327700 MPT327700 MZP327700 NJL327700 NTH327700 ODD327700 OMZ327700 OWV327700 PGR327700 PQN327700 QAJ327700 QKF327700 QUB327700 RDX327700 RNT327700 RXP327700 SHL327700 SRH327700 TBD327700 TKZ327700 TUV327700 UER327700 UON327700 UYJ327700 VIF327700 VSB327700 WBX327700 WLT327700 WVP327700 R393236 JD393236 SZ393236 ACV393236 AMR393236 AWN393236 BGJ393236 BQF393236 CAB393236 CJX393236 CTT393236 DDP393236 DNL393236 DXH393236 EHD393236 EQZ393236 FAV393236 FKR393236 FUN393236 GEJ393236 GOF393236 GYB393236 HHX393236 HRT393236 IBP393236 ILL393236 IVH393236 JFD393236 JOZ393236 JYV393236 KIR393236 KSN393236 LCJ393236 LMF393236 LWB393236 MFX393236 MPT393236 MZP393236 NJL393236 NTH393236 ODD393236 OMZ393236 OWV393236 PGR393236 PQN393236 QAJ393236 QKF393236 QUB393236 RDX393236 RNT393236 RXP393236 SHL393236 SRH393236 TBD393236 TKZ393236 TUV393236 UER393236 UON393236 UYJ393236 VIF393236 VSB393236 WBX393236 WLT393236 WVP393236 R458772 JD458772 SZ458772 ACV458772 AMR458772 AWN458772 BGJ458772 BQF458772 CAB458772 CJX458772 CTT458772 DDP458772 DNL458772 DXH458772 EHD458772 EQZ458772 FAV458772 FKR458772 FUN458772 GEJ458772 GOF458772 GYB458772 HHX458772 HRT458772 IBP458772 ILL458772 IVH458772 JFD458772 JOZ458772 JYV458772 KIR458772 KSN458772 LCJ458772 LMF458772 LWB458772 MFX458772 MPT458772 MZP458772 NJL458772 NTH458772 ODD458772 OMZ458772 OWV458772 PGR458772 PQN458772 QAJ458772 QKF458772 QUB458772 RDX458772 RNT458772 RXP458772 SHL458772 SRH458772 TBD458772 TKZ458772 TUV458772 UER458772 UON458772 UYJ458772 VIF458772 VSB458772 WBX458772 WLT458772 WVP458772 R524308 JD524308 SZ524308 ACV524308 AMR524308 AWN524308 BGJ524308 BQF524308 CAB524308 CJX524308 CTT524308 DDP524308 DNL524308 DXH524308 EHD524308 EQZ524308 FAV524308 FKR524308 FUN524308 GEJ524308 GOF524308 GYB524308 HHX524308 HRT524308 IBP524308 ILL524308 IVH524308 JFD524308 JOZ524308 JYV524308 KIR524308 KSN524308 LCJ524308 LMF524308 LWB524308 MFX524308 MPT524308 MZP524308 NJL524308 NTH524308 ODD524308 OMZ524308 OWV524308 PGR524308 PQN524308 QAJ524308 QKF524308 QUB524308 RDX524308 RNT524308 RXP524308 SHL524308 SRH524308 TBD524308 TKZ524308 TUV524308 UER524308 UON524308 UYJ524308 VIF524308 VSB524308 WBX524308 WLT524308 WVP524308 R589844 JD589844 SZ589844 ACV589844 AMR589844 AWN589844 BGJ589844 BQF589844 CAB589844 CJX589844 CTT589844 DDP589844 DNL589844 DXH589844 EHD589844 EQZ589844 FAV589844 FKR589844 FUN589844 GEJ589844 GOF589844 GYB589844 HHX589844 HRT589844 IBP589844 ILL589844 IVH589844 JFD589844 JOZ589844 JYV589844 KIR589844 KSN589844 LCJ589844 LMF589844 LWB589844 MFX589844 MPT589844 MZP589844 NJL589844 NTH589844 ODD589844 OMZ589844 OWV589844 PGR589844 PQN589844 QAJ589844 QKF589844 QUB589844 RDX589844 RNT589844 RXP589844 SHL589844 SRH589844 TBD589844 TKZ589844 TUV589844 UER589844 UON589844 UYJ589844 VIF589844 VSB589844 WBX589844 WLT589844 WVP589844 R655380 JD655380 SZ655380 ACV655380 AMR655380 AWN655380 BGJ655380 BQF655380 CAB655380 CJX655380 CTT655380 DDP655380 DNL655380 DXH655380 EHD655380 EQZ655380 FAV655380 FKR655380 FUN655380 GEJ655380 GOF655380 GYB655380 HHX655380 HRT655380 IBP655380 ILL655380 IVH655380 JFD655380 JOZ655380 JYV655380 KIR655380 KSN655380 LCJ655380 LMF655380 LWB655380 MFX655380 MPT655380 MZP655380 NJL655380 NTH655380 ODD655380 OMZ655380 OWV655380 PGR655380 PQN655380 QAJ655380 QKF655380 QUB655380 RDX655380 RNT655380 RXP655380 SHL655380 SRH655380 TBD655380 TKZ655380 TUV655380 UER655380 UON655380 UYJ655380 VIF655380 VSB655380 WBX655380 WLT655380 WVP655380 R720916 JD720916 SZ720916 ACV720916 AMR720916 AWN720916 BGJ720916 BQF720916 CAB720916 CJX720916 CTT720916 DDP720916 DNL720916 DXH720916 EHD720916 EQZ720916 FAV720916 FKR720916 FUN720916 GEJ720916 GOF720916 GYB720916 HHX720916 HRT720916 IBP720916 ILL720916 IVH720916 JFD720916 JOZ720916 JYV720916 KIR720916 KSN720916 LCJ720916 LMF720916 LWB720916 MFX720916 MPT720916 MZP720916 NJL720916 NTH720916 ODD720916 OMZ720916 OWV720916 PGR720916 PQN720916 QAJ720916 QKF720916 QUB720916 RDX720916 RNT720916 RXP720916 SHL720916 SRH720916 TBD720916 TKZ720916 TUV720916 UER720916 UON720916 UYJ720916 VIF720916 VSB720916 WBX720916 WLT720916 WVP720916 R786452 JD786452 SZ786452 ACV786452 AMR786452 AWN786452 BGJ786452 BQF786452 CAB786452 CJX786452 CTT786452 DDP786452 DNL786452 DXH786452 EHD786452 EQZ786452 FAV786452 FKR786452 FUN786452 GEJ786452 GOF786452 GYB786452 HHX786452 HRT786452 IBP786452 ILL786452 IVH786452 JFD786452 JOZ786452 JYV786452 KIR786452 KSN786452 LCJ786452 LMF786452 LWB786452 MFX786452 MPT786452 MZP786452 NJL786452 NTH786452 ODD786452 OMZ786452 OWV786452 PGR786452 PQN786452 QAJ786452 QKF786452 QUB786452 RDX786452 RNT786452 RXP786452 SHL786452 SRH786452 TBD786452 TKZ786452 TUV786452 UER786452 UON786452 UYJ786452 VIF786452 VSB786452 WBX786452 WLT786452 WVP786452 R851988 JD851988 SZ851988 ACV851988 AMR851988 AWN851988 BGJ851988 BQF851988 CAB851988 CJX851988 CTT851988 DDP851988 DNL851988 DXH851988 EHD851988 EQZ851988 FAV851988 FKR851988 FUN851988 GEJ851988 GOF851988 GYB851988 HHX851988 HRT851988 IBP851988 ILL851988 IVH851988 JFD851988 JOZ851988 JYV851988 KIR851988 KSN851988 LCJ851988 LMF851988 LWB851988 MFX851988 MPT851988 MZP851988 NJL851988 NTH851988 ODD851988 OMZ851988 OWV851988 PGR851988 PQN851988 QAJ851988 QKF851988 QUB851988 RDX851988 RNT851988 RXP851988 SHL851988 SRH851988 TBD851988 TKZ851988 TUV851988 UER851988 UON851988 UYJ851988 VIF851988 VSB851988 WBX851988 WLT851988 WVP851988 R917524 JD917524 SZ917524 ACV917524 AMR917524 AWN917524 BGJ917524 BQF917524 CAB917524 CJX917524 CTT917524 DDP917524 DNL917524 DXH917524 EHD917524 EQZ917524 FAV917524 FKR917524 FUN917524 GEJ917524 GOF917524 GYB917524 HHX917524 HRT917524 IBP917524 ILL917524 IVH917524 JFD917524 JOZ917524 JYV917524 KIR917524 KSN917524 LCJ917524 LMF917524 LWB917524 MFX917524 MPT917524 MZP917524 NJL917524 NTH917524 ODD917524 OMZ917524 OWV917524 PGR917524 PQN917524 QAJ917524 QKF917524 QUB917524 RDX917524 RNT917524 RXP917524 SHL917524 SRH917524 TBD917524 TKZ917524 TUV917524 UER917524 UON917524 UYJ917524 VIF917524 VSB917524 WBX917524 WLT917524 WVP917524 R983060 JD983060 SZ983060 ACV983060 AMR983060 AWN983060 BGJ983060 BQF983060 CAB983060 CJX983060 CTT983060 DDP983060 DNL983060 DXH983060 EHD983060 EQZ983060 FAV983060 FKR983060 FUN983060 GEJ983060 GOF983060 GYB983060 HHX983060 HRT983060 IBP983060 ILL983060 IVH983060 JFD983060 JOZ983060 JYV983060 KIR983060 KSN983060 LCJ983060 LMF983060 LWB983060 MFX983060 MPT983060 MZP983060 NJL983060 NTH983060 ODD983060 OMZ983060 OWV983060 PGR983060 PQN983060 QAJ983060 QKF983060 QUB983060 RDX983060 RNT983060 RXP983060 SHL983060 SRH983060 TBD983060 TKZ983060 TUV983060 UER983060 UON983060 UYJ983060 VIF983060 VSB983060 WBX983060 WLT983060 WVP983060"/>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5 JA65555 SW65555 ACS65555 AMO65555 AWK65555 BGG65555 BQC65555 BZY65555 CJU65555 CTQ65555 DDM65555 DNI65555 DXE65555 EHA65555 EQW65555 FAS65555 FKO65555 FUK65555 GEG65555 GOC65555 GXY65555 HHU65555 HRQ65555 IBM65555 ILI65555 IVE65555 JFA65555 JOW65555 JYS65555 KIO65555 KSK65555 LCG65555 LMC65555 LVY65555 MFU65555 MPQ65555 MZM65555 NJI65555 NTE65555 ODA65555 OMW65555 OWS65555 PGO65555 PQK65555 QAG65555 QKC65555 QTY65555 RDU65555 RNQ65555 RXM65555 SHI65555 SRE65555 TBA65555 TKW65555 TUS65555 UEO65555 UOK65555 UYG65555 VIC65555 VRY65555 WBU65555 WLQ65555 WVM65555 O131091 JA131091 SW131091 ACS131091 AMO131091 AWK131091 BGG131091 BQC131091 BZY131091 CJU131091 CTQ131091 DDM131091 DNI131091 DXE131091 EHA131091 EQW131091 FAS131091 FKO131091 FUK131091 GEG131091 GOC131091 GXY131091 HHU131091 HRQ131091 IBM131091 ILI131091 IVE131091 JFA131091 JOW131091 JYS131091 KIO131091 KSK131091 LCG131091 LMC131091 LVY131091 MFU131091 MPQ131091 MZM131091 NJI131091 NTE131091 ODA131091 OMW131091 OWS131091 PGO131091 PQK131091 QAG131091 QKC131091 QTY131091 RDU131091 RNQ131091 RXM131091 SHI131091 SRE131091 TBA131091 TKW131091 TUS131091 UEO131091 UOK131091 UYG131091 VIC131091 VRY131091 WBU131091 WLQ131091 WVM131091 O196627 JA196627 SW196627 ACS196627 AMO196627 AWK196627 BGG196627 BQC196627 BZY196627 CJU196627 CTQ196627 DDM196627 DNI196627 DXE196627 EHA196627 EQW196627 FAS196627 FKO196627 FUK196627 GEG196627 GOC196627 GXY196627 HHU196627 HRQ196627 IBM196627 ILI196627 IVE196627 JFA196627 JOW196627 JYS196627 KIO196627 KSK196627 LCG196627 LMC196627 LVY196627 MFU196627 MPQ196627 MZM196627 NJI196627 NTE196627 ODA196627 OMW196627 OWS196627 PGO196627 PQK196627 QAG196627 QKC196627 QTY196627 RDU196627 RNQ196627 RXM196627 SHI196627 SRE196627 TBA196627 TKW196627 TUS196627 UEO196627 UOK196627 UYG196627 VIC196627 VRY196627 WBU196627 WLQ196627 WVM196627 O262163 JA262163 SW262163 ACS262163 AMO262163 AWK262163 BGG262163 BQC262163 BZY262163 CJU262163 CTQ262163 DDM262163 DNI262163 DXE262163 EHA262163 EQW262163 FAS262163 FKO262163 FUK262163 GEG262163 GOC262163 GXY262163 HHU262163 HRQ262163 IBM262163 ILI262163 IVE262163 JFA262163 JOW262163 JYS262163 KIO262163 KSK262163 LCG262163 LMC262163 LVY262163 MFU262163 MPQ262163 MZM262163 NJI262163 NTE262163 ODA262163 OMW262163 OWS262163 PGO262163 PQK262163 QAG262163 QKC262163 QTY262163 RDU262163 RNQ262163 RXM262163 SHI262163 SRE262163 TBA262163 TKW262163 TUS262163 UEO262163 UOK262163 UYG262163 VIC262163 VRY262163 WBU262163 WLQ262163 WVM262163 O327699 JA327699 SW327699 ACS327699 AMO327699 AWK327699 BGG327699 BQC327699 BZY327699 CJU327699 CTQ327699 DDM327699 DNI327699 DXE327699 EHA327699 EQW327699 FAS327699 FKO327699 FUK327699 GEG327699 GOC327699 GXY327699 HHU327699 HRQ327699 IBM327699 ILI327699 IVE327699 JFA327699 JOW327699 JYS327699 KIO327699 KSK327699 LCG327699 LMC327699 LVY327699 MFU327699 MPQ327699 MZM327699 NJI327699 NTE327699 ODA327699 OMW327699 OWS327699 PGO327699 PQK327699 QAG327699 QKC327699 QTY327699 RDU327699 RNQ327699 RXM327699 SHI327699 SRE327699 TBA327699 TKW327699 TUS327699 UEO327699 UOK327699 UYG327699 VIC327699 VRY327699 WBU327699 WLQ327699 WVM327699 O393235 JA393235 SW393235 ACS393235 AMO393235 AWK393235 BGG393235 BQC393235 BZY393235 CJU393235 CTQ393235 DDM393235 DNI393235 DXE393235 EHA393235 EQW393235 FAS393235 FKO393235 FUK393235 GEG393235 GOC393235 GXY393235 HHU393235 HRQ393235 IBM393235 ILI393235 IVE393235 JFA393235 JOW393235 JYS393235 KIO393235 KSK393235 LCG393235 LMC393235 LVY393235 MFU393235 MPQ393235 MZM393235 NJI393235 NTE393235 ODA393235 OMW393235 OWS393235 PGO393235 PQK393235 QAG393235 QKC393235 QTY393235 RDU393235 RNQ393235 RXM393235 SHI393235 SRE393235 TBA393235 TKW393235 TUS393235 UEO393235 UOK393235 UYG393235 VIC393235 VRY393235 WBU393235 WLQ393235 WVM393235 O458771 JA458771 SW458771 ACS458771 AMO458771 AWK458771 BGG458771 BQC458771 BZY458771 CJU458771 CTQ458771 DDM458771 DNI458771 DXE458771 EHA458771 EQW458771 FAS458771 FKO458771 FUK458771 GEG458771 GOC458771 GXY458771 HHU458771 HRQ458771 IBM458771 ILI458771 IVE458771 JFA458771 JOW458771 JYS458771 KIO458771 KSK458771 LCG458771 LMC458771 LVY458771 MFU458771 MPQ458771 MZM458771 NJI458771 NTE458771 ODA458771 OMW458771 OWS458771 PGO458771 PQK458771 QAG458771 QKC458771 QTY458771 RDU458771 RNQ458771 RXM458771 SHI458771 SRE458771 TBA458771 TKW458771 TUS458771 UEO458771 UOK458771 UYG458771 VIC458771 VRY458771 WBU458771 WLQ458771 WVM458771 O524307 JA524307 SW524307 ACS524307 AMO524307 AWK524307 BGG524307 BQC524307 BZY524307 CJU524307 CTQ524307 DDM524307 DNI524307 DXE524307 EHA524307 EQW524307 FAS524307 FKO524307 FUK524307 GEG524307 GOC524307 GXY524307 HHU524307 HRQ524307 IBM524307 ILI524307 IVE524307 JFA524307 JOW524307 JYS524307 KIO524307 KSK524307 LCG524307 LMC524307 LVY524307 MFU524307 MPQ524307 MZM524307 NJI524307 NTE524307 ODA524307 OMW524307 OWS524307 PGO524307 PQK524307 QAG524307 QKC524307 QTY524307 RDU524307 RNQ524307 RXM524307 SHI524307 SRE524307 TBA524307 TKW524307 TUS524307 UEO524307 UOK524307 UYG524307 VIC524307 VRY524307 WBU524307 WLQ524307 WVM524307 O589843 JA589843 SW589843 ACS589843 AMO589843 AWK589843 BGG589843 BQC589843 BZY589843 CJU589843 CTQ589843 DDM589843 DNI589843 DXE589843 EHA589843 EQW589843 FAS589843 FKO589843 FUK589843 GEG589843 GOC589843 GXY589843 HHU589843 HRQ589843 IBM589843 ILI589843 IVE589843 JFA589843 JOW589843 JYS589843 KIO589843 KSK589843 LCG589843 LMC589843 LVY589843 MFU589843 MPQ589843 MZM589843 NJI589843 NTE589843 ODA589843 OMW589843 OWS589843 PGO589843 PQK589843 QAG589843 QKC589843 QTY589843 RDU589843 RNQ589843 RXM589843 SHI589843 SRE589843 TBA589843 TKW589843 TUS589843 UEO589843 UOK589843 UYG589843 VIC589843 VRY589843 WBU589843 WLQ589843 WVM589843 O655379 JA655379 SW655379 ACS655379 AMO655379 AWK655379 BGG655379 BQC655379 BZY655379 CJU655379 CTQ655379 DDM655379 DNI655379 DXE655379 EHA655379 EQW655379 FAS655379 FKO655379 FUK655379 GEG655379 GOC655379 GXY655379 HHU655379 HRQ655379 IBM655379 ILI655379 IVE655379 JFA655379 JOW655379 JYS655379 KIO655379 KSK655379 LCG655379 LMC655379 LVY655379 MFU655379 MPQ655379 MZM655379 NJI655379 NTE655379 ODA655379 OMW655379 OWS655379 PGO655379 PQK655379 QAG655379 QKC655379 QTY655379 RDU655379 RNQ655379 RXM655379 SHI655379 SRE655379 TBA655379 TKW655379 TUS655379 UEO655379 UOK655379 UYG655379 VIC655379 VRY655379 WBU655379 WLQ655379 WVM655379 O720915 JA720915 SW720915 ACS720915 AMO720915 AWK720915 BGG720915 BQC720915 BZY720915 CJU720915 CTQ720915 DDM720915 DNI720915 DXE720915 EHA720915 EQW720915 FAS720915 FKO720915 FUK720915 GEG720915 GOC720915 GXY720915 HHU720915 HRQ720915 IBM720915 ILI720915 IVE720915 JFA720915 JOW720915 JYS720915 KIO720915 KSK720915 LCG720915 LMC720915 LVY720915 MFU720915 MPQ720915 MZM720915 NJI720915 NTE720915 ODA720915 OMW720915 OWS720915 PGO720915 PQK720915 QAG720915 QKC720915 QTY720915 RDU720915 RNQ720915 RXM720915 SHI720915 SRE720915 TBA720915 TKW720915 TUS720915 UEO720915 UOK720915 UYG720915 VIC720915 VRY720915 WBU720915 WLQ720915 WVM720915 O786451 JA786451 SW786451 ACS786451 AMO786451 AWK786451 BGG786451 BQC786451 BZY786451 CJU786451 CTQ786451 DDM786451 DNI786451 DXE786451 EHA786451 EQW786451 FAS786451 FKO786451 FUK786451 GEG786451 GOC786451 GXY786451 HHU786451 HRQ786451 IBM786451 ILI786451 IVE786451 JFA786451 JOW786451 JYS786451 KIO786451 KSK786451 LCG786451 LMC786451 LVY786451 MFU786451 MPQ786451 MZM786451 NJI786451 NTE786451 ODA786451 OMW786451 OWS786451 PGO786451 PQK786451 QAG786451 QKC786451 QTY786451 RDU786451 RNQ786451 RXM786451 SHI786451 SRE786451 TBA786451 TKW786451 TUS786451 UEO786451 UOK786451 UYG786451 VIC786451 VRY786451 WBU786451 WLQ786451 WVM786451 O851987 JA851987 SW851987 ACS851987 AMO851987 AWK851987 BGG851987 BQC851987 BZY851987 CJU851987 CTQ851987 DDM851987 DNI851987 DXE851987 EHA851987 EQW851987 FAS851987 FKO851987 FUK851987 GEG851987 GOC851987 GXY851987 HHU851987 HRQ851987 IBM851987 ILI851987 IVE851987 JFA851987 JOW851987 JYS851987 KIO851987 KSK851987 LCG851987 LMC851987 LVY851987 MFU851987 MPQ851987 MZM851987 NJI851987 NTE851987 ODA851987 OMW851987 OWS851987 PGO851987 PQK851987 QAG851987 QKC851987 QTY851987 RDU851987 RNQ851987 RXM851987 SHI851987 SRE851987 TBA851987 TKW851987 TUS851987 UEO851987 UOK851987 UYG851987 VIC851987 VRY851987 WBU851987 WLQ851987 WVM851987 O917523 JA917523 SW917523 ACS917523 AMO917523 AWK917523 BGG917523 BQC917523 BZY917523 CJU917523 CTQ917523 DDM917523 DNI917523 DXE917523 EHA917523 EQW917523 FAS917523 FKO917523 FUK917523 GEG917523 GOC917523 GXY917523 HHU917523 HRQ917523 IBM917523 ILI917523 IVE917523 JFA917523 JOW917523 JYS917523 KIO917523 KSK917523 LCG917523 LMC917523 LVY917523 MFU917523 MPQ917523 MZM917523 NJI917523 NTE917523 ODA917523 OMW917523 OWS917523 PGO917523 PQK917523 QAG917523 QKC917523 QTY917523 RDU917523 RNQ917523 RXM917523 SHI917523 SRE917523 TBA917523 TKW917523 TUS917523 UEO917523 UOK917523 UYG917523 VIC917523 VRY917523 WBU917523 WLQ917523 WVM917523 O983059 JA983059 SW983059 ACS983059 AMO983059 AWK983059 BGG983059 BQC983059 BZY983059 CJU983059 CTQ983059 DDM983059 DNI983059 DXE983059 EHA983059 EQW983059 FAS983059 FKO983059 FUK983059 GEG983059 GOC983059 GXY983059 HHU983059 HRQ983059 IBM983059 ILI983059 IVE983059 JFA983059 JOW983059 JYS983059 KIO983059 KSK983059 LCG983059 LMC983059 LVY983059 MFU983059 MPQ983059 MZM983059 NJI983059 NTE983059 ODA983059 OMW983059 OWS983059 PGO983059 PQK983059 QAG983059 QKC983059 QTY983059 RDU983059 RNQ983059 RXM983059 SHI983059 SRE983059 TBA983059 TKW983059 TUS983059 UEO983059 UOK983059 UYG983059 VIC983059 VRY983059 WBU983059 WLQ983059 WVM983059 WVV983055:WVV983060 JA23 X65551:X65556 JJ65551:JJ65556 TF65551:TF65556 ADB65551:ADB65556 AMX65551:AMX65556 AWT65551:AWT65556 BGP65551:BGP65556 BQL65551:BQL65556 CAH65551:CAH65556 CKD65551:CKD65556 CTZ65551:CTZ65556 DDV65551:DDV65556 DNR65551:DNR65556 DXN65551:DXN65556 EHJ65551:EHJ65556 ERF65551:ERF65556 FBB65551:FBB65556 FKX65551:FKX65556 FUT65551:FUT65556 GEP65551:GEP65556 GOL65551:GOL65556 GYH65551:GYH65556 HID65551:HID65556 HRZ65551:HRZ65556 IBV65551:IBV65556 ILR65551:ILR65556 IVN65551:IVN65556 JFJ65551:JFJ65556 JPF65551:JPF65556 JZB65551:JZB65556 KIX65551:KIX65556 KST65551:KST65556 LCP65551:LCP65556 LML65551:LML65556 LWH65551:LWH65556 MGD65551:MGD65556 MPZ65551:MPZ65556 MZV65551:MZV65556 NJR65551:NJR65556 NTN65551:NTN65556 ODJ65551:ODJ65556 ONF65551:ONF65556 OXB65551:OXB65556 PGX65551:PGX65556 PQT65551:PQT65556 QAP65551:QAP65556 QKL65551:QKL65556 QUH65551:QUH65556 RED65551:RED65556 RNZ65551:RNZ65556 RXV65551:RXV65556 SHR65551:SHR65556 SRN65551:SRN65556 TBJ65551:TBJ65556 TLF65551:TLF65556 TVB65551:TVB65556 UEX65551:UEX65556 UOT65551:UOT65556 UYP65551:UYP65556 VIL65551:VIL65556 VSH65551:VSH65556 WCD65551:WCD65556 WLZ65551:WLZ65556 WVV65551:WVV65556 X131087:X131092 JJ131087:JJ131092 TF131087:TF131092 ADB131087:ADB131092 AMX131087:AMX131092 AWT131087:AWT131092 BGP131087:BGP131092 BQL131087:BQL131092 CAH131087:CAH131092 CKD131087:CKD131092 CTZ131087:CTZ131092 DDV131087:DDV131092 DNR131087:DNR131092 DXN131087:DXN131092 EHJ131087:EHJ131092 ERF131087:ERF131092 FBB131087:FBB131092 FKX131087:FKX131092 FUT131087:FUT131092 GEP131087:GEP131092 GOL131087:GOL131092 GYH131087:GYH131092 HID131087:HID131092 HRZ131087:HRZ131092 IBV131087:IBV131092 ILR131087:ILR131092 IVN131087:IVN131092 JFJ131087:JFJ131092 JPF131087:JPF131092 JZB131087:JZB131092 KIX131087:KIX131092 KST131087:KST131092 LCP131087:LCP131092 LML131087:LML131092 LWH131087:LWH131092 MGD131087:MGD131092 MPZ131087:MPZ131092 MZV131087:MZV131092 NJR131087:NJR131092 NTN131087:NTN131092 ODJ131087:ODJ131092 ONF131087:ONF131092 OXB131087:OXB131092 PGX131087:PGX131092 PQT131087:PQT131092 QAP131087:QAP131092 QKL131087:QKL131092 QUH131087:QUH131092 RED131087:RED131092 RNZ131087:RNZ131092 RXV131087:RXV131092 SHR131087:SHR131092 SRN131087:SRN131092 TBJ131087:TBJ131092 TLF131087:TLF131092 TVB131087:TVB131092 UEX131087:UEX131092 UOT131087:UOT131092 UYP131087:UYP131092 VIL131087:VIL131092 VSH131087:VSH131092 WCD131087:WCD131092 WLZ131087:WLZ131092 WVV131087:WVV131092 X196623:X196628 JJ196623:JJ196628 TF196623:TF196628 ADB196623:ADB196628 AMX196623:AMX196628 AWT196623:AWT196628 BGP196623:BGP196628 BQL196623:BQL196628 CAH196623:CAH196628 CKD196623:CKD196628 CTZ196623:CTZ196628 DDV196623:DDV196628 DNR196623:DNR196628 DXN196623:DXN196628 EHJ196623:EHJ196628 ERF196623:ERF196628 FBB196623:FBB196628 FKX196623:FKX196628 FUT196623:FUT196628 GEP196623:GEP196628 GOL196623:GOL196628 GYH196623:GYH196628 HID196623:HID196628 HRZ196623:HRZ196628 IBV196623:IBV196628 ILR196623:ILR196628 IVN196623:IVN196628 JFJ196623:JFJ196628 JPF196623:JPF196628 JZB196623:JZB196628 KIX196623:KIX196628 KST196623:KST196628 LCP196623:LCP196628 LML196623:LML196628 LWH196623:LWH196628 MGD196623:MGD196628 MPZ196623:MPZ196628 MZV196623:MZV196628 NJR196623:NJR196628 NTN196623:NTN196628 ODJ196623:ODJ196628 ONF196623:ONF196628 OXB196623:OXB196628 PGX196623:PGX196628 PQT196623:PQT196628 QAP196623:QAP196628 QKL196623:QKL196628 QUH196623:QUH196628 RED196623:RED196628 RNZ196623:RNZ196628 RXV196623:RXV196628 SHR196623:SHR196628 SRN196623:SRN196628 TBJ196623:TBJ196628 TLF196623:TLF196628 TVB196623:TVB196628 UEX196623:UEX196628 UOT196623:UOT196628 UYP196623:UYP196628 VIL196623:VIL196628 VSH196623:VSH196628 WCD196623:WCD196628 WLZ196623:WLZ196628 WVV196623:WVV196628 X262159:X262164 JJ262159:JJ262164 TF262159:TF262164 ADB262159:ADB262164 AMX262159:AMX262164 AWT262159:AWT262164 BGP262159:BGP262164 BQL262159:BQL262164 CAH262159:CAH262164 CKD262159:CKD262164 CTZ262159:CTZ262164 DDV262159:DDV262164 DNR262159:DNR262164 DXN262159:DXN262164 EHJ262159:EHJ262164 ERF262159:ERF262164 FBB262159:FBB262164 FKX262159:FKX262164 FUT262159:FUT262164 GEP262159:GEP262164 GOL262159:GOL262164 GYH262159:GYH262164 HID262159:HID262164 HRZ262159:HRZ262164 IBV262159:IBV262164 ILR262159:ILR262164 IVN262159:IVN262164 JFJ262159:JFJ262164 JPF262159:JPF262164 JZB262159:JZB262164 KIX262159:KIX262164 KST262159:KST262164 LCP262159:LCP262164 LML262159:LML262164 LWH262159:LWH262164 MGD262159:MGD262164 MPZ262159:MPZ262164 MZV262159:MZV262164 NJR262159:NJR262164 NTN262159:NTN262164 ODJ262159:ODJ262164 ONF262159:ONF262164 OXB262159:OXB262164 PGX262159:PGX262164 PQT262159:PQT262164 QAP262159:QAP262164 QKL262159:QKL262164 QUH262159:QUH262164 RED262159:RED262164 RNZ262159:RNZ262164 RXV262159:RXV262164 SHR262159:SHR262164 SRN262159:SRN262164 TBJ262159:TBJ262164 TLF262159:TLF262164 TVB262159:TVB262164 UEX262159:UEX262164 UOT262159:UOT262164 UYP262159:UYP262164 VIL262159:VIL262164 VSH262159:VSH262164 WCD262159:WCD262164 WLZ262159:WLZ262164 WVV262159:WVV262164 X327695:X327700 JJ327695:JJ327700 TF327695:TF327700 ADB327695:ADB327700 AMX327695:AMX327700 AWT327695:AWT327700 BGP327695:BGP327700 BQL327695:BQL327700 CAH327695:CAH327700 CKD327695:CKD327700 CTZ327695:CTZ327700 DDV327695:DDV327700 DNR327695:DNR327700 DXN327695:DXN327700 EHJ327695:EHJ327700 ERF327695:ERF327700 FBB327695:FBB327700 FKX327695:FKX327700 FUT327695:FUT327700 GEP327695:GEP327700 GOL327695:GOL327700 GYH327695:GYH327700 HID327695:HID327700 HRZ327695:HRZ327700 IBV327695:IBV327700 ILR327695:ILR327700 IVN327695:IVN327700 JFJ327695:JFJ327700 JPF327695:JPF327700 JZB327695:JZB327700 KIX327695:KIX327700 KST327695:KST327700 LCP327695:LCP327700 LML327695:LML327700 LWH327695:LWH327700 MGD327695:MGD327700 MPZ327695:MPZ327700 MZV327695:MZV327700 NJR327695:NJR327700 NTN327695:NTN327700 ODJ327695:ODJ327700 ONF327695:ONF327700 OXB327695:OXB327700 PGX327695:PGX327700 PQT327695:PQT327700 QAP327695:QAP327700 QKL327695:QKL327700 QUH327695:QUH327700 RED327695:RED327700 RNZ327695:RNZ327700 RXV327695:RXV327700 SHR327695:SHR327700 SRN327695:SRN327700 TBJ327695:TBJ327700 TLF327695:TLF327700 TVB327695:TVB327700 UEX327695:UEX327700 UOT327695:UOT327700 UYP327695:UYP327700 VIL327695:VIL327700 VSH327695:VSH327700 WCD327695:WCD327700 WLZ327695:WLZ327700 WVV327695:WVV327700 X393231:X393236 JJ393231:JJ393236 TF393231:TF393236 ADB393231:ADB393236 AMX393231:AMX393236 AWT393231:AWT393236 BGP393231:BGP393236 BQL393231:BQL393236 CAH393231:CAH393236 CKD393231:CKD393236 CTZ393231:CTZ393236 DDV393231:DDV393236 DNR393231:DNR393236 DXN393231:DXN393236 EHJ393231:EHJ393236 ERF393231:ERF393236 FBB393231:FBB393236 FKX393231:FKX393236 FUT393231:FUT393236 GEP393231:GEP393236 GOL393231:GOL393236 GYH393231:GYH393236 HID393231:HID393236 HRZ393231:HRZ393236 IBV393231:IBV393236 ILR393231:ILR393236 IVN393231:IVN393236 JFJ393231:JFJ393236 JPF393231:JPF393236 JZB393231:JZB393236 KIX393231:KIX393236 KST393231:KST393236 LCP393231:LCP393236 LML393231:LML393236 LWH393231:LWH393236 MGD393231:MGD393236 MPZ393231:MPZ393236 MZV393231:MZV393236 NJR393231:NJR393236 NTN393231:NTN393236 ODJ393231:ODJ393236 ONF393231:ONF393236 OXB393231:OXB393236 PGX393231:PGX393236 PQT393231:PQT393236 QAP393231:QAP393236 QKL393231:QKL393236 QUH393231:QUH393236 RED393231:RED393236 RNZ393231:RNZ393236 RXV393231:RXV393236 SHR393231:SHR393236 SRN393231:SRN393236 TBJ393231:TBJ393236 TLF393231:TLF393236 TVB393231:TVB393236 UEX393231:UEX393236 UOT393231:UOT393236 UYP393231:UYP393236 VIL393231:VIL393236 VSH393231:VSH393236 WCD393231:WCD393236 WLZ393231:WLZ393236 WVV393231:WVV393236 X458767:X458772 JJ458767:JJ458772 TF458767:TF458772 ADB458767:ADB458772 AMX458767:AMX458772 AWT458767:AWT458772 BGP458767:BGP458772 BQL458767:BQL458772 CAH458767:CAH458772 CKD458767:CKD458772 CTZ458767:CTZ458772 DDV458767:DDV458772 DNR458767:DNR458772 DXN458767:DXN458772 EHJ458767:EHJ458772 ERF458767:ERF458772 FBB458767:FBB458772 FKX458767:FKX458772 FUT458767:FUT458772 GEP458767:GEP458772 GOL458767:GOL458772 GYH458767:GYH458772 HID458767:HID458772 HRZ458767:HRZ458772 IBV458767:IBV458772 ILR458767:ILR458772 IVN458767:IVN458772 JFJ458767:JFJ458772 JPF458767:JPF458772 JZB458767:JZB458772 KIX458767:KIX458772 KST458767:KST458772 LCP458767:LCP458772 LML458767:LML458772 LWH458767:LWH458772 MGD458767:MGD458772 MPZ458767:MPZ458772 MZV458767:MZV458772 NJR458767:NJR458772 NTN458767:NTN458772 ODJ458767:ODJ458772 ONF458767:ONF458772 OXB458767:OXB458772 PGX458767:PGX458772 PQT458767:PQT458772 QAP458767:QAP458772 QKL458767:QKL458772 QUH458767:QUH458772 RED458767:RED458772 RNZ458767:RNZ458772 RXV458767:RXV458772 SHR458767:SHR458772 SRN458767:SRN458772 TBJ458767:TBJ458772 TLF458767:TLF458772 TVB458767:TVB458772 UEX458767:UEX458772 UOT458767:UOT458772 UYP458767:UYP458772 VIL458767:VIL458772 VSH458767:VSH458772 WCD458767:WCD458772 WLZ458767:WLZ458772 WVV458767:WVV458772 X524303:X524308 JJ524303:JJ524308 TF524303:TF524308 ADB524303:ADB524308 AMX524303:AMX524308 AWT524303:AWT524308 BGP524303:BGP524308 BQL524303:BQL524308 CAH524303:CAH524308 CKD524303:CKD524308 CTZ524303:CTZ524308 DDV524303:DDV524308 DNR524303:DNR524308 DXN524303:DXN524308 EHJ524303:EHJ524308 ERF524303:ERF524308 FBB524303:FBB524308 FKX524303:FKX524308 FUT524303:FUT524308 GEP524303:GEP524308 GOL524303:GOL524308 GYH524303:GYH524308 HID524303:HID524308 HRZ524303:HRZ524308 IBV524303:IBV524308 ILR524303:ILR524308 IVN524303:IVN524308 JFJ524303:JFJ524308 JPF524303:JPF524308 JZB524303:JZB524308 KIX524303:KIX524308 KST524303:KST524308 LCP524303:LCP524308 LML524303:LML524308 LWH524303:LWH524308 MGD524303:MGD524308 MPZ524303:MPZ524308 MZV524303:MZV524308 NJR524303:NJR524308 NTN524303:NTN524308 ODJ524303:ODJ524308 ONF524303:ONF524308 OXB524303:OXB524308 PGX524303:PGX524308 PQT524303:PQT524308 QAP524303:QAP524308 QKL524303:QKL524308 QUH524303:QUH524308 RED524303:RED524308 RNZ524303:RNZ524308 RXV524303:RXV524308 SHR524303:SHR524308 SRN524303:SRN524308 TBJ524303:TBJ524308 TLF524303:TLF524308 TVB524303:TVB524308 UEX524303:UEX524308 UOT524303:UOT524308 UYP524303:UYP524308 VIL524303:VIL524308 VSH524303:VSH524308 WCD524303:WCD524308 WLZ524303:WLZ524308 WVV524303:WVV524308 X589839:X589844 JJ589839:JJ589844 TF589839:TF589844 ADB589839:ADB589844 AMX589839:AMX589844 AWT589839:AWT589844 BGP589839:BGP589844 BQL589839:BQL589844 CAH589839:CAH589844 CKD589839:CKD589844 CTZ589839:CTZ589844 DDV589839:DDV589844 DNR589839:DNR589844 DXN589839:DXN589844 EHJ589839:EHJ589844 ERF589839:ERF589844 FBB589839:FBB589844 FKX589839:FKX589844 FUT589839:FUT589844 GEP589839:GEP589844 GOL589839:GOL589844 GYH589839:GYH589844 HID589839:HID589844 HRZ589839:HRZ589844 IBV589839:IBV589844 ILR589839:ILR589844 IVN589839:IVN589844 JFJ589839:JFJ589844 JPF589839:JPF589844 JZB589839:JZB589844 KIX589839:KIX589844 KST589839:KST589844 LCP589839:LCP589844 LML589839:LML589844 LWH589839:LWH589844 MGD589839:MGD589844 MPZ589839:MPZ589844 MZV589839:MZV589844 NJR589839:NJR589844 NTN589839:NTN589844 ODJ589839:ODJ589844 ONF589839:ONF589844 OXB589839:OXB589844 PGX589839:PGX589844 PQT589839:PQT589844 QAP589839:QAP589844 QKL589839:QKL589844 QUH589839:QUH589844 RED589839:RED589844 RNZ589839:RNZ589844 RXV589839:RXV589844 SHR589839:SHR589844 SRN589839:SRN589844 TBJ589839:TBJ589844 TLF589839:TLF589844 TVB589839:TVB589844 UEX589839:UEX589844 UOT589839:UOT589844 UYP589839:UYP589844 VIL589839:VIL589844 VSH589839:VSH589844 WCD589839:WCD589844 WLZ589839:WLZ589844 WVV589839:WVV589844 X655375:X655380 JJ655375:JJ655380 TF655375:TF655380 ADB655375:ADB655380 AMX655375:AMX655380 AWT655375:AWT655380 BGP655375:BGP655380 BQL655375:BQL655380 CAH655375:CAH655380 CKD655375:CKD655380 CTZ655375:CTZ655380 DDV655375:DDV655380 DNR655375:DNR655380 DXN655375:DXN655380 EHJ655375:EHJ655380 ERF655375:ERF655380 FBB655375:FBB655380 FKX655375:FKX655380 FUT655375:FUT655380 GEP655375:GEP655380 GOL655375:GOL655380 GYH655375:GYH655380 HID655375:HID655380 HRZ655375:HRZ655380 IBV655375:IBV655380 ILR655375:ILR655380 IVN655375:IVN655380 JFJ655375:JFJ655380 JPF655375:JPF655380 JZB655375:JZB655380 KIX655375:KIX655380 KST655375:KST655380 LCP655375:LCP655380 LML655375:LML655380 LWH655375:LWH655380 MGD655375:MGD655380 MPZ655375:MPZ655380 MZV655375:MZV655380 NJR655375:NJR655380 NTN655375:NTN655380 ODJ655375:ODJ655380 ONF655375:ONF655380 OXB655375:OXB655380 PGX655375:PGX655380 PQT655375:PQT655380 QAP655375:QAP655380 QKL655375:QKL655380 QUH655375:QUH655380 RED655375:RED655380 RNZ655375:RNZ655380 RXV655375:RXV655380 SHR655375:SHR655380 SRN655375:SRN655380 TBJ655375:TBJ655380 TLF655375:TLF655380 TVB655375:TVB655380 UEX655375:UEX655380 UOT655375:UOT655380 UYP655375:UYP655380 VIL655375:VIL655380 VSH655375:VSH655380 WCD655375:WCD655380 WLZ655375:WLZ655380 WVV655375:WVV655380 X720911:X720916 JJ720911:JJ720916 TF720911:TF720916 ADB720911:ADB720916 AMX720911:AMX720916 AWT720911:AWT720916 BGP720911:BGP720916 BQL720911:BQL720916 CAH720911:CAH720916 CKD720911:CKD720916 CTZ720911:CTZ720916 DDV720911:DDV720916 DNR720911:DNR720916 DXN720911:DXN720916 EHJ720911:EHJ720916 ERF720911:ERF720916 FBB720911:FBB720916 FKX720911:FKX720916 FUT720911:FUT720916 GEP720911:GEP720916 GOL720911:GOL720916 GYH720911:GYH720916 HID720911:HID720916 HRZ720911:HRZ720916 IBV720911:IBV720916 ILR720911:ILR720916 IVN720911:IVN720916 JFJ720911:JFJ720916 JPF720911:JPF720916 JZB720911:JZB720916 KIX720911:KIX720916 KST720911:KST720916 LCP720911:LCP720916 LML720911:LML720916 LWH720911:LWH720916 MGD720911:MGD720916 MPZ720911:MPZ720916 MZV720911:MZV720916 NJR720911:NJR720916 NTN720911:NTN720916 ODJ720911:ODJ720916 ONF720911:ONF720916 OXB720911:OXB720916 PGX720911:PGX720916 PQT720911:PQT720916 QAP720911:QAP720916 QKL720911:QKL720916 QUH720911:QUH720916 RED720911:RED720916 RNZ720911:RNZ720916 RXV720911:RXV720916 SHR720911:SHR720916 SRN720911:SRN720916 TBJ720911:TBJ720916 TLF720911:TLF720916 TVB720911:TVB720916 UEX720911:UEX720916 UOT720911:UOT720916 UYP720911:UYP720916 VIL720911:VIL720916 VSH720911:VSH720916 WCD720911:WCD720916 WLZ720911:WLZ720916 WVV720911:WVV720916 X786447:X786452 JJ786447:JJ786452 TF786447:TF786452 ADB786447:ADB786452 AMX786447:AMX786452 AWT786447:AWT786452 BGP786447:BGP786452 BQL786447:BQL786452 CAH786447:CAH786452 CKD786447:CKD786452 CTZ786447:CTZ786452 DDV786447:DDV786452 DNR786447:DNR786452 DXN786447:DXN786452 EHJ786447:EHJ786452 ERF786447:ERF786452 FBB786447:FBB786452 FKX786447:FKX786452 FUT786447:FUT786452 GEP786447:GEP786452 GOL786447:GOL786452 GYH786447:GYH786452 HID786447:HID786452 HRZ786447:HRZ786452 IBV786447:IBV786452 ILR786447:ILR786452 IVN786447:IVN786452 JFJ786447:JFJ786452 JPF786447:JPF786452 JZB786447:JZB786452 KIX786447:KIX786452 KST786447:KST786452 LCP786447:LCP786452 LML786447:LML786452 LWH786447:LWH786452 MGD786447:MGD786452 MPZ786447:MPZ786452 MZV786447:MZV786452 NJR786447:NJR786452 NTN786447:NTN786452 ODJ786447:ODJ786452 ONF786447:ONF786452 OXB786447:OXB786452 PGX786447:PGX786452 PQT786447:PQT786452 QAP786447:QAP786452 QKL786447:QKL786452 QUH786447:QUH786452 RED786447:RED786452 RNZ786447:RNZ786452 RXV786447:RXV786452 SHR786447:SHR786452 SRN786447:SRN786452 TBJ786447:TBJ786452 TLF786447:TLF786452 TVB786447:TVB786452 UEX786447:UEX786452 UOT786447:UOT786452 UYP786447:UYP786452 VIL786447:VIL786452 VSH786447:VSH786452 WCD786447:WCD786452 WLZ786447:WLZ786452 WVV786447:WVV786452 X851983:X851988 JJ851983:JJ851988 TF851983:TF851988 ADB851983:ADB851988 AMX851983:AMX851988 AWT851983:AWT851988 BGP851983:BGP851988 BQL851983:BQL851988 CAH851983:CAH851988 CKD851983:CKD851988 CTZ851983:CTZ851988 DDV851983:DDV851988 DNR851983:DNR851988 DXN851983:DXN851988 EHJ851983:EHJ851988 ERF851983:ERF851988 FBB851983:FBB851988 FKX851983:FKX851988 FUT851983:FUT851988 GEP851983:GEP851988 GOL851983:GOL851988 GYH851983:GYH851988 HID851983:HID851988 HRZ851983:HRZ851988 IBV851983:IBV851988 ILR851983:ILR851988 IVN851983:IVN851988 JFJ851983:JFJ851988 JPF851983:JPF851988 JZB851983:JZB851988 KIX851983:KIX851988 KST851983:KST851988 LCP851983:LCP851988 LML851983:LML851988 LWH851983:LWH851988 MGD851983:MGD851988 MPZ851983:MPZ851988 MZV851983:MZV851988 NJR851983:NJR851988 NTN851983:NTN851988 ODJ851983:ODJ851988 ONF851983:ONF851988 OXB851983:OXB851988 PGX851983:PGX851988 PQT851983:PQT851988 QAP851983:QAP851988 QKL851983:QKL851988 QUH851983:QUH851988 RED851983:RED851988 RNZ851983:RNZ851988 RXV851983:RXV851988 SHR851983:SHR851988 SRN851983:SRN851988 TBJ851983:TBJ851988 TLF851983:TLF851988 TVB851983:TVB851988 UEX851983:UEX851988 UOT851983:UOT851988 UYP851983:UYP851988 VIL851983:VIL851988 VSH851983:VSH851988 WCD851983:WCD851988 WLZ851983:WLZ851988 WVV851983:WVV851988 X917519:X917524 JJ917519:JJ917524 TF917519:TF917524 ADB917519:ADB917524 AMX917519:AMX917524 AWT917519:AWT917524 BGP917519:BGP917524 BQL917519:BQL917524 CAH917519:CAH917524 CKD917519:CKD917524 CTZ917519:CTZ917524 DDV917519:DDV917524 DNR917519:DNR917524 DXN917519:DXN917524 EHJ917519:EHJ917524 ERF917519:ERF917524 FBB917519:FBB917524 FKX917519:FKX917524 FUT917519:FUT917524 GEP917519:GEP917524 GOL917519:GOL917524 GYH917519:GYH917524 HID917519:HID917524 HRZ917519:HRZ917524 IBV917519:IBV917524 ILR917519:ILR917524 IVN917519:IVN917524 JFJ917519:JFJ917524 JPF917519:JPF917524 JZB917519:JZB917524 KIX917519:KIX917524 KST917519:KST917524 LCP917519:LCP917524 LML917519:LML917524 LWH917519:LWH917524 MGD917519:MGD917524 MPZ917519:MPZ917524 MZV917519:MZV917524 NJR917519:NJR917524 NTN917519:NTN917524 ODJ917519:ODJ917524 ONF917519:ONF917524 OXB917519:OXB917524 PGX917519:PGX917524 PQT917519:PQT917524 QAP917519:QAP917524 QKL917519:QKL917524 QUH917519:QUH917524 RED917519:RED917524 RNZ917519:RNZ917524 RXV917519:RXV917524 SHR917519:SHR917524 SRN917519:SRN917524 TBJ917519:TBJ917524 TLF917519:TLF917524 TVB917519:TVB917524 UEX917519:UEX917524 UOT917519:UOT917524 UYP917519:UYP917524 VIL917519:VIL917524 VSH917519:VSH917524 WCD917519:WCD917524 WLZ917519:WLZ917524 WVV917519:WVV917524 X983055:X983060 JJ983055:JJ983060 TF983055:TF983060 ADB983055:ADB983060 AMX983055:AMX983060 AWT983055:AWT983060 BGP983055:BGP983060 BQL983055:BQL983060 CAH983055:CAH983060 CKD983055:CKD983060 CTZ983055:CTZ983060 DDV983055:DDV983060 DNR983055:DNR983060 DXN983055:DXN983060 EHJ983055:EHJ983060 ERF983055:ERF983060 FBB983055:FBB983060 FKX983055:FKX983060 FUT983055:FUT983060 GEP983055:GEP983060 GOL983055:GOL983060 GYH983055:GYH983060 HID983055:HID983060 HRZ983055:HRZ983060 IBV983055:IBV983060 ILR983055:ILR983060 IVN983055:IVN983060 JFJ983055:JFJ983060 JPF983055:JPF983060 JZB983055:JZB983060 KIX983055:KIX983060 KST983055:KST983060 LCP983055:LCP983060 LML983055:LML983060 LWH983055:LWH983060 MGD983055:MGD983060 MPZ983055:MPZ983060 MZV983055:MZV983060 NJR983055:NJR983060 NTN983055:NTN983060 ODJ983055:ODJ983060 ONF983055:ONF983060 OXB983055:OXB983060 PGX983055:PGX983060 PQT983055:PQT983060 QAP983055:QAP983060 QKL983055:QKL983060 QUH983055:QUH983060 RED983055:RED983060 RNZ983055:RNZ983060 RXV983055:RXV983060 SHR983055:SHR983060 SRN983055:SRN983060 TBJ983055:TBJ983060 TLF983055:TLF983060 TVB983055:TVB983060 UEX983055:UEX983060 UOT983055:UOT983060 UYP983055:UYP983060 VIL983055:VIL983060 VSH983055:VSH983060 WCD983055:WCD983060 WLZ983055:WLZ983060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196" t="s">
        <v>491</v>
      </c>
      <c r="G2" s="1197"/>
      <c r="H2" s="1198"/>
      <c r="I2" s="436"/>
    </row>
    <row r="3" spans="1:20" ht="3" customHeight="1"/>
    <row r="4" spans="1:20" s="190" customFormat="1" ht="11.25">
      <c r="A4" s="214"/>
      <c r="B4" s="214"/>
      <c r="C4" s="214"/>
      <c r="D4" s="214"/>
      <c r="F4" s="1157" t="s">
        <v>454</v>
      </c>
      <c r="G4" s="1157"/>
      <c r="H4" s="1157"/>
      <c r="I4" s="1199"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199"/>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27.12.2022</v>
      </c>
      <c r="I7" s="196" t="s">
        <v>493</v>
      </c>
      <c r="J7" s="334"/>
      <c r="K7" s="214"/>
      <c r="L7" s="214"/>
      <c r="M7" s="214"/>
      <c r="N7" s="214"/>
      <c r="O7" s="214"/>
      <c r="P7" s="214"/>
      <c r="Q7" s="214"/>
      <c r="R7" s="214"/>
      <c r="S7" s="214"/>
      <c r="T7" s="214"/>
    </row>
    <row r="8" spans="1:20" s="190" customFormat="1" ht="45">
      <c r="A8" s="1200">
        <v>1</v>
      </c>
      <c r="B8" s="214"/>
      <c r="C8" s="214"/>
      <c r="D8" s="214"/>
      <c r="F8" s="335" t="str">
        <f>"2." &amp;mergeValue(A8)</f>
        <v>2.1</v>
      </c>
      <c r="G8" s="417" t="s">
        <v>494</v>
      </c>
      <c r="H8" s="317" t="str">
        <f>IF('Перечень тарифов'!R21="","наименование отсутствует","" &amp; 'Перечень тарифов'!R21 &amp; "")</f>
        <v>наименование отсутствует</v>
      </c>
      <c r="I8" s="196" t="s">
        <v>590</v>
      </c>
      <c r="J8" s="334"/>
      <c r="K8" s="214"/>
      <c r="L8" s="214"/>
      <c r="M8" s="214"/>
      <c r="N8" s="214"/>
      <c r="O8" s="214"/>
      <c r="P8" s="214"/>
      <c r="Q8" s="214"/>
      <c r="R8" s="214"/>
      <c r="S8" s="214"/>
      <c r="T8" s="214"/>
    </row>
    <row r="9" spans="1:20" s="190" customFormat="1" ht="22.5">
      <c r="A9" s="1200"/>
      <c r="B9" s="214"/>
      <c r="C9" s="214"/>
      <c r="D9" s="214"/>
      <c r="F9" s="335" t="str">
        <f>"3." &amp;mergeValue(A9)</f>
        <v>3.1</v>
      </c>
      <c r="G9" s="417" t="s">
        <v>495</v>
      </c>
      <c r="H9" s="317" t="str">
        <f>IF('Перечень тарифов'!F21="","наименование отсутствует","" &amp; 'Перечень тарифов'!F21 &amp; "")</f>
        <v>Подключение (технологическое присоединение) к системе теплоснабжения</v>
      </c>
      <c r="I9" s="196" t="s">
        <v>588</v>
      </c>
      <c r="J9" s="334"/>
      <c r="K9" s="214"/>
      <c r="L9" s="214"/>
      <c r="M9" s="214"/>
      <c r="N9" s="214"/>
      <c r="O9" s="214"/>
      <c r="P9" s="214"/>
      <c r="Q9" s="214"/>
      <c r="R9" s="214"/>
      <c r="S9" s="214"/>
      <c r="T9" s="214"/>
    </row>
    <row r="10" spans="1:20" s="190" customFormat="1" ht="22.5">
      <c r="A10" s="1200"/>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0"/>
      <c r="B11" s="1200">
        <v>1</v>
      </c>
      <c r="C11" s="441"/>
      <c r="D11" s="441"/>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00"/>
      <c r="B12" s="1200"/>
      <c r="C12" s="1200">
        <v>1</v>
      </c>
      <c r="D12" s="441"/>
      <c r="F12" s="335" t="str">
        <f>"4."&amp;mergeValue(A12) &amp;"."&amp;mergeValue(B12)&amp;"."&amp;mergeValue(C12)</f>
        <v>4.1.1.1</v>
      </c>
      <c r="G12" s="341" t="s">
        <v>497</v>
      </c>
      <c r="H12" s="317" t="str">
        <f>IF(Территории!H13="","","" &amp; Территории!H13 &amp; "")</f>
        <v>Город Челябинск</v>
      </c>
      <c r="I12" s="196" t="s">
        <v>500</v>
      </c>
      <c r="J12" s="334"/>
      <c r="K12" s="214"/>
      <c r="L12" s="214"/>
      <c r="M12" s="214"/>
      <c r="N12" s="214"/>
      <c r="O12" s="214"/>
      <c r="P12" s="214"/>
      <c r="Q12" s="214"/>
      <c r="R12" s="214"/>
      <c r="S12" s="214"/>
      <c r="T12" s="214"/>
    </row>
    <row r="13" spans="1:20" s="190" customFormat="1" ht="56.25">
      <c r="A13" s="1200"/>
      <c r="B13" s="1200"/>
      <c r="C13" s="1200"/>
      <c r="D13" s="441">
        <v>1</v>
      </c>
      <c r="F13" s="335" t="str">
        <f>"4."&amp;mergeValue(A13) &amp;"."&amp;mergeValue(B13)&amp;"."&amp;mergeValue(C13)&amp;"."&amp;mergeValue(D13)</f>
        <v>4.1.1.1.1</v>
      </c>
      <c r="G13" s="420" t="s">
        <v>498</v>
      </c>
      <c r="H13" s="317" t="str">
        <f>IF(Территории!R14="","","" &amp; Территории!R14 &amp; "")</f>
        <v>Город Челябинск (75701000)</v>
      </c>
      <c r="I13" s="1106" t="s">
        <v>591</v>
      </c>
      <c r="J13" s="334"/>
      <c r="K13" s="214"/>
      <c r="L13" s="214"/>
      <c r="M13" s="214"/>
      <c r="N13" s="214"/>
      <c r="O13" s="214"/>
      <c r="P13" s="214"/>
      <c r="Q13" s="214"/>
      <c r="R13" s="214"/>
      <c r="S13" s="214"/>
      <c r="T13" s="214"/>
    </row>
    <row r="14" spans="1:20" s="326" customFormat="1" ht="3" customHeight="1">
      <c r="A14" s="327"/>
      <c r="B14" s="327"/>
      <c r="C14" s="327"/>
      <c r="D14" s="327"/>
      <c r="F14" s="325"/>
      <c r="G14" s="418"/>
      <c r="H14" s="419"/>
      <c r="I14" s="226"/>
      <c r="J14" s="327"/>
      <c r="K14" s="327"/>
      <c r="L14" s="327"/>
      <c r="M14" s="327"/>
      <c r="N14" s="327"/>
      <c r="O14" s="327"/>
      <c r="P14" s="327"/>
      <c r="Q14" s="327"/>
      <c r="R14" s="327"/>
      <c r="S14" s="327"/>
      <c r="T14" s="327"/>
    </row>
    <row r="15" spans="1:20" s="326" customFormat="1" ht="15" customHeight="1">
      <c r="A15" s="327"/>
      <c r="B15" s="327"/>
      <c r="C15" s="327"/>
      <c r="D15" s="327"/>
      <c r="F15" s="325"/>
      <c r="G15" s="1195" t="s">
        <v>593</v>
      </c>
      <c r="H15" s="1195"/>
      <c r="I15" s="226"/>
      <c r="J15" s="327"/>
      <c r="K15" s="327"/>
      <c r="L15" s="327"/>
      <c r="M15" s="327"/>
      <c r="N15" s="327"/>
      <c r="O15" s="327"/>
      <c r="P15" s="327"/>
      <c r="Q15" s="327"/>
      <c r="R15" s="327"/>
      <c r="S15" s="327"/>
      <c r="T15" s="327"/>
    </row>
  </sheetData>
  <sheetProtection algorithmName="SHA-512" hashValue="T5Ah/i/tgqlStdX+aEDmisnOm1QawnzesuK6tU+TwXDQMjuuNC75MV5E/yEa6JHcUYNFSGoydgJ60TZyjfAyIg==" saltValue="Wa2IVHywoNNJSKXvlI74jg=="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1"/>
  <sheetViews>
    <sheetView showGridLines="0" topLeftCell="C4" zoomScaleNormal="100" workbookViewId="0">
      <selection activeCell="F37" sqref="F37"/>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2"/>
      <c r="N1" s="412"/>
      <c r="P1" s="412"/>
    </row>
    <row r="2" spans="1:16" hidden="1"/>
    <row r="3" spans="1:16" hidden="1"/>
    <row r="4" spans="1:16" ht="3" customHeight="1">
      <c r="C4" s="86"/>
      <c r="D4" s="37"/>
      <c r="E4" s="37"/>
      <c r="F4" s="38"/>
      <c r="G4" s="38"/>
    </row>
    <row r="5" spans="1:16" ht="22.5">
      <c r="C5" s="86"/>
      <c r="D5" s="1228" t="s">
        <v>730</v>
      </c>
      <c r="E5" s="1228"/>
      <c r="F5" s="1228"/>
      <c r="G5" s="438"/>
    </row>
    <row r="6" spans="1:16" ht="3" customHeight="1">
      <c r="C6" s="86"/>
      <c r="D6" s="37"/>
      <c r="E6" s="84"/>
      <c r="F6" s="83"/>
      <c r="G6" s="286"/>
    </row>
    <row r="7" spans="1:16">
      <c r="C7" s="86"/>
      <c r="D7" s="1212" t="s">
        <v>454</v>
      </c>
      <c r="E7" s="1212"/>
      <c r="F7" s="1212"/>
      <c r="G7" s="1272" t="s">
        <v>455</v>
      </c>
    </row>
    <row r="8" spans="1:16">
      <c r="C8" s="86"/>
      <c r="D8" s="103" t="s">
        <v>92</v>
      </c>
      <c r="E8" s="113" t="s">
        <v>457</v>
      </c>
      <c r="F8" s="113" t="s">
        <v>456</v>
      </c>
      <c r="G8" s="1272"/>
    </row>
    <row r="9" spans="1:16" ht="12" customHeight="1">
      <c r="C9" s="86"/>
      <c r="D9" s="42" t="s">
        <v>93</v>
      </c>
      <c r="E9" s="42" t="s">
        <v>49</v>
      </c>
      <c r="F9" s="42" t="s">
        <v>50</v>
      </c>
      <c r="G9" s="42" t="s">
        <v>51</v>
      </c>
    </row>
    <row r="10" spans="1:16" ht="22.5">
      <c r="A10" s="285"/>
      <c r="C10" s="86"/>
      <c r="D10" s="187">
        <v>1</v>
      </c>
      <c r="E10" s="294" t="s">
        <v>692</v>
      </c>
      <c r="F10" s="295" t="s">
        <v>458</v>
      </c>
      <c r="G10" s="196"/>
    </row>
    <row r="11" spans="1:16">
      <c r="A11" s="285"/>
      <c r="C11" s="86"/>
      <c r="D11" s="187" t="s">
        <v>295</v>
      </c>
      <c r="E11" s="287" t="s">
        <v>693</v>
      </c>
      <c r="F11" s="295" t="s">
        <v>458</v>
      </c>
      <c r="G11" s="196"/>
    </row>
    <row r="12" spans="1:16" ht="20.100000000000001" customHeight="1">
      <c r="A12" s="285"/>
      <c r="C12" s="86"/>
      <c r="D12" s="187" t="s">
        <v>8</v>
      </c>
      <c r="E12" s="289" t="s">
        <v>2935</v>
      </c>
      <c r="F12" s="1098" t="s">
        <v>2934</v>
      </c>
      <c r="G12" s="1202" t="s">
        <v>597</v>
      </c>
    </row>
    <row r="13" spans="1:16" ht="15" customHeight="1">
      <c r="A13" s="285"/>
      <c r="C13" s="86"/>
      <c r="D13" s="114"/>
      <c r="E13" s="301" t="s">
        <v>328</v>
      </c>
      <c r="F13" s="298"/>
      <c r="G13" s="1204"/>
    </row>
    <row r="14" spans="1:16">
      <c r="A14" s="285"/>
      <c r="C14" s="86"/>
      <c r="D14" s="187" t="s">
        <v>329</v>
      </c>
      <c r="E14" s="287" t="s">
        <v>694</v>
      </c>
      <c r="F14" s="295" t="s">
        <v>458</v>
      </c>
      <c r="G14" s="791"/>
    </row>
    <row r="15" spans="1:16" ht="42.95" customHeight="1">
      <c r="A15" s="285"/>
      <c r="C15" s="86"/>
      <c r="D15" s="187" t="s">
        <v>443</v>
      </c>
      <c r="E15" s="289" t="s">
        <v>2936</v>
      </c>
      <c r="F15" s="1098" t="s">
        <v>2934</v>
      </c>
      <c r="G15" s="1202" t="s">
        <v>695</v>
      </c>
    </row>
    <row r="16" spans="1:16" s="801" customFormat="1" ht="15" customHeight="1">
      <c r="A16" s="805"/>
      <c r="B16" s="186"/>
      <c r="C16" s="688"/>
      <c r="D16" s="826"/>
      <c r="E16" s="829" t="s">
        <v>328</v>
      </c>
      <c r="F16" s="792"/>
      <c r="G16" s="1204"/>
      <c r="I16" s="831"/>
      <c r="J16" s="831"/>
    </row>
    <row r="17" spans="1:16" s="801" customFormat="1">
      <c r="A17" s="805"/>
      <c r="B17" s="186"/>
      <c r="C17" s="688"/>
      <c r="D17" s="187" t="s">
        <v>733</v>
      </c>
      <c r="E17" s="784" t="s">
        <v>735</v>
      </c>
      <c r="F17" s="295" t="s">
        <v>458</v>
      </c>
      <c r="G17" s="791"/>
      <c r="I17" s="831"/>
      <c r="J17" s="831"/>
    </row>
    <row r="18" spans="1:16" s="801" customFormat="1" ht="18.75" hidden="1">
      <c r="A18" s="805"/>
      <c r="B18" s="186"/>
      <c r="C18" s="688"/>
      <c r="D18" s="787" t="s">
        <v>734</v>
      </c>
      <c r="E18" s="786"/>
      <c r="F18" s="785"/>
      <c r="G18" s="800"/>
      <c r="H18" s="788"/>
      <c r="I18" s="831"/>
      <c r="J18" s="831"/>
    </row>
    <row r="19" spans="1:16" ht="15" customHeight="1">
      <c r="A19" s="285"/>
      <c r="C19" s="86"/>
      <c r="D19" s="114"/>
      <c r="E19" s="829" t="s">
        <v>328</v>
      </c>
      <c r="F19" s="792"/>
      <c r="G19" s="793"/>
    </row>
    <row r="20" spans="1:16" ht="3" customHeight="1"/>
    <row r="21" spans="1:16">
      <c r="D21" s="790" t="s">
        <v>731</v>
      </c>
      <c r="E21" s="789" t="s">
        <v>732</v>
      </c>
      <c r="F21" s="727"/>
      <c r="G21" s="727"/>
      <c r="H21" s="727"/>
      <c r="I21" s="727"/>
      <c r="J21" s="727"/>
      <c r="K21" s="727"/>
      <c r="L21" s="727"/>
      <c r="M21" s="727"/>
      <c r="N21" s="727"/>
      <c r="O21" s="727"/>
      <c r="P21" s="727"/>
    </row>
  </sheetData>
  <sheetProtection algorithmName="SHA-512" hashValue="zi0MnJOs7u3L6r7nk1WKYtWAS3WUfKJOxzkun4SpshZYaEpo7XmwChrKFmD8nrobCY8XjHeVVT1ImAa5QCznpw==" saltValue="LEa9sTzUEMgSyX0IZ4OTzw==" spinCount="100000" sheet="1" objects="1" scenarios="1" formatColumns="0" formatRows="0"/>
  <dataConsolidate/>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hyperlinks>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 ref="F15" location="'Форма 4.7'!$F$15"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5" hidden="1" customWidth="1"/>
    <col min="2" max="4" width="3.7109375" style="1009" hidden="1" customWidth="1"/>
    <col min="5" max="5" width="3.7109375" style="811" customWidth="1"/>
    <col min="6" max="6" width="9.7109375" style="1062" customWidth="1"/>
    <col min="7" max="7" width="37.7109375" style="1062" customWidth="1"/>
    <col min="8" max="8" width="66.85546875" style="1062" customWidth="1"/>
    <col min="9" max="9" width="115.7109375" style="1062" customWidth="1"/>
    <col min="10" max="11" width="10.5703125" style="1009"/>
    <col min="12" max="12" width="11.140625" style="1009" customWidth="1"/>
    <col min="13" max="20" width="10.5703125" style="1009"/>
    <col min="21" max="16384" width="10.5703125" style="1062"/>
  </cols>
  <sheetData>
    <row r="1" spans="1:20" ht="3" customHeight="1">
      <c r="A1" s="1015" t="s">
        <v>210</v>
      </c>
    </row>
    <row r="2" spans="1:20" ht="22.5">
      <c r="F2" s="1196" t="s">
        <v>491</v>
      </c>
      <c r="G2" s="1197"/>
      <c r="H2" s="1198"/>
      <c r="I2" s="808"/>
    </row>
    <row r="3" spans="1:20" ht="3" customHeight="1"/>
    <row r="4" spans="1:20" s="1008" customFormat="1" ht="11.25">
      <c r="A4" s="1014"/>
      <c r="B4" s="1014"/>
      <c r="C4" s="1014"/>
      <c r="D4" s="1014"/>
      <c r="F4" s="1157" t="s">
        <v>454</v>
      </c>
      <c r="G4" s="1157"/>
      <c r="H4" s="1157"/>
      <c r="I4" s="1199" t="s">
        <v>455</v>
      </c>
      <c r="J4" s="1014"/>
      <c r="K4" s="1014"/>
      <c r="L4" s="1014"/>
      <c r="M4" s="1014"/>
      <c r="N4" s="1014"/>
      <c r="O4" s="1014"/>
      <c r="P4" s="1014"/>
      <c r="Q4" s="1014"/>
      <c r="R4" s="1014"/>
      <c r="S4" s="1014"/>
      <c r="T4" s="1014"/>
    </row>
    <row r="5" spans="1:20" s="1008" customFormat="1" ht="11.25" customHeight="1">
      <c r="A5" s="1014"/>
      <c r="B5" s="1014"/>
      <c r="C5" s="1014"/>
      <c r="D5" s="1014"/>
      <c r="F5" s="1104" t="s">
        <v>92</v>
      </c>
      <c r="G5" s="812" t="s">
        <v>457</v>
      </c>
      <c r="H5" s="1113" t="s">
        <v>442</v>
      </c>
      <c r="I5" s="1199"/>
      <c r="J5" s="1014"/>
      <c r="K5" s="1014"/>
      <c r="L5" s="1014"/>
      <c r="M5" s="1014"/>
      <c r="N5" s="1014"/>
      <c r="O5" s="1014"/>
      <c r="P5" s="1014"/>
      <c r="Q5" s="1014"/>
      <c r="R5" s="1014"/>
      <c r="S5" s="1014"/>
      <c r="T5" s="1014"/>
    </row>
    <row r="6" spans="1:20" s="1008" customFormat="1" ht="12" customHeight="1">
      <c r="A6" s="1014"/>
      <c r="B6" s="1014"/>
      <c r="C6" s="1014"/>
      <c r="D6" s="1014"/>
      <c r="F6" s="813" t="s">
        <v>93</v>
      </c>
      <c r="G6" s="814">
        <v>2</v>
      </c>
      <c r="H6" s="815">
        <v>3</v>
      </c>
      <c r="I6" s="610">
        <v>4</v>
      </c>
      <c r="J6" s="1014">
        <v>4</v>
      </c>
      <c r="K6" s="1014"/>
      <c r="L6" s="1014"/>
      <c r="M6" s="1014"/>
      <c r="N6" s="1014"/>
      <c r="O6" s="1014"/>
      <c r="P6" s="1014"/>
      <c r="Q6" s="1014"/>
      <c r="R6" s="1014"/>
      <c r="S6" s="1014"/>
      <c r="T6" s="1014"/>
    </row>
    <row r="7" spans="1:20" s="1008" customFormat="1" ht="18.75">
      <c r="A7" s="1014"/>
      <c r="B7" s="1014"/>
      <c r="C7" s="1014"/>
      <c r="D7" s="1014"/>
      <c r="F7" s="1030">
        <v>1</v>
      </c>
      <c r="G7" s="817" t="s">
        <v>492</v>
      </c>
      <c r="H7" s="1107" t="str">
        <f>IF(dateCh="","",dateCh)</f>
        <v>27.12.2022</v>
      </c>
      <c r="I7" s="818" t="s">
        <v>493</v>
      </c>
      <c r="J7" s="617"/>
      <c r="K7" s="1014"/>
      <c r="L7" s="1014"/>
      <c r="M7" s="1014"/>
      <c r="N7" s="1014"/>
      <c r="O7" s="1014"/>
      <c r="P7" s="1014"/>
      <c r="Q7" s="1014"/>
      <c r="R7" s="1014"/>
      <c r="S7" s="1014"/>
      <c r="T7" s="1014"/>
    </row>
    <row r="8" spans="1:20" s="1008" customFormat="1" ht="45">
      <c r="A8" s="1200">
        <v>1</v>
      </c>
      <c r="B8" s="1014"/>
      <c r="C8" s="1014"/>
      <c r="D8" s="1014"/>
      <c r="F8" s="1030" t="str">
        <f>"2." &amp;mergeValue(A8)</f>
        <v>2.1</v>
      </c>
      <c r="G8" s="817" t="s">
        <v>494</v>
      </c>
      <c r="H8" s="1107" t="str">
        <f>IF('Перечень тарифов'!R21="","наименование отсутствует","" &amp; 'Перечень тарифов'!R21 &amp; "")</f>
        <v>наименование отсутствует</v>
      </c>
      <c r="I8" s="818" t="s">
        <v>590</v>
      </c>
      <c r="J8" s="617"/>
      <c r="K8" s="1014"/>
      <c r="L8" s="1014"/>
      <c r="M8" s="1014"/>
      <c r="N8" s="1014"/>
      <c r="O8" s="1014"/>
      <c r="P8" s="1014"/>
      <c r="Q8" s="1014"/>
      <c r="R8" s="1014"/>
      <c r="S8" s="1014"/>
      <c r="T8" s="1014"/>
    </row>
    <row r="9" spans="1:20" s="1008" customFormat="1" ht="22.5">
      <c r="A9" s="1200"/>
      <c r="B9" s="1014"/>
      <c r="C9" s="1014"/>
      <c r="D9" s="1014"/>
      <c r="F9" s="1030" t="str">
        <f>"3." &amp;mergeValue(A9)</f>
        <v>3.1</v>
      </c>
      <c r="G9" s="817" t="s">
        <v>495</v>
      </c>
      <c r="H9" s="1107" t="str">
        <f>IF('Перечень тарифов'!F21="","наименование отсутствует","" &amp; 'Перечень тарифов'!F21 &amp; "")</f>
        <v>Подключение (технологическое присоединение) к системе теплоснабжения</v>
      </c>
      <c r="I9" s="818" t="s">
        <v>588</v>
      </c>
      <c r="J9" s="617"/>
      <c r="K9" s="1014"/>
      <c r="L9" s="1014"/>
      <c r="M9" s="1014"/>
      <c r="N9" s="1014"/>
      <c r="O9" s="1014"/>
      <c r="P9" s="1014"/>
      <c r="Q9" s="1014"/>
      <c r="R9" s="1014"/>
      <c r="S9" s="1014"/>
      <c r="T9" s="1014"/>
    </row>
    <row r="10" spans="1:20" s="1008" customFormat="1" ht="22.5">
      <c r="A10" s="1200"/>
      <c r="B10" s="1014"/>
      <c r="C10" s="1014"/>
      <c r="D10" s="1014"/>
      <c r="F10" s="1030" t="str">
        <f>"4."&amp;mergeValue(A10)</f>
        <v>4.1</v>
      </c>
      <c r="G10" s="817" t="s">
        <v>496</v>
      </c>
      <c r="H10" s="1113" t="s">
        <v>458</v>
      </c>
      <c r="I10" s="818"/>
      <c r="J10" s="617"/>
      <c r="K10" s="1014"/>
      <c r="L10" s="1014"/>
      <c r="M10" s="1014"/>
      <c r="N10" s="1014"/>
      <c r="O10" s="1014"/>
      <c r="P10" s="1014"/>
      <c r="Q10" s="1014"/>
      <c r="R10" s="1014"/>
      <c r="S10" s="1014"/>
      <c r="T10" s="1014"/>
    </row>
    <row r="11" spans="1:20" s="1008" customFormat="1" ht="18.75">
      <c r="A11" s="1200"/>
      <c r="B11" s="1200">
        <v>1</v>
      </c>
      <c r="C11" s="1105"/>
      <c r="D11" s="1105"/>
      <c r="F11" s="1030" t="str">
        <f>"4."&amp;mergeValue(A11) &amp;"."&amp;mergeValue(B11)</f>
        <v>4.1.1</v>
      </c>
      <c r="G11" s="832" t="s">
        <v>592</v>
      </c>
      <c r="H11" s="1107" t="str">
        <f>IF(region_name="","",region_name)</f>
        <v>Челябинская область</v>
      </c>
      <c r="I11" s="818" t="s">
        <v>499</v>
      </c>
      <c r="J11" s="617"/>
      <c r="K11" s="1014"/>
      <c r="L11" s="1014"/>
      <c r="M11" s="1014"/>
      <c r="N11" s="1014"/>
      <c r="O11" s="1014"/>
      <c r="P11" s="1014"/>
      <c r="Q11" s="1014"/>
      <c r="R11" s="1014"/>
      <c r="S11" s="1014"/>
      <c r="T11" s="1014"/>
    </row>
    <row r="12" spans="1:20" s="1008" customFormat="1" ht="22.5">
      <c r="A12" s="1200"/>
      <c r="B12" s="1200"/>
      <c r="C12" s="1200">
        <v>1</v>
      </c>
      <c r="D12" s="1105"/>
      <c r="F12" s="1030" t="str">
        <f>"4."&amp;mergeValue(A12) &amp;"."&amp;mergeValue(B12)&amp;"."&amp;mergeValue(C12)</f>
        <v>4.1.1.1</v>
      </c>
      <c r="G12" s="819" t="s">
        <v>497</v>
      </c>
      <c r="H12" s="1107" t="str">
        <f>IF(Территории!H13="","","" &amp; Территории!H13 &amp; "")</f>
        <v>Город Челябинск</v>
      </c>
      <c r="I12" s="818" t="s">
        <v>500</v>
      </c>
      <c r="J12" s="617"/>
      <c r="K12" s="1014"/>
      <c r="L12" s="1014"/>
      <c r="M12" s="1014"/>
      <c r="N12" s="1014"/>
      <c r="O12" s="1014"/>
      <c r="P12" s="1014"/>
      <c r="Q12" s="1014"/>
      <c r="R12" s="1014"/>
      <c r="S12" s="1014"/>
      <c r="T12" s="1014"/>
    </row>
    <row r="13" spans="1:20" s="1008" customFormat="1" ht="56.25">
      <c r="A13" s="1200"/>
      <c r="B13" s="1200"/>
      <c r="C13" s="1200"/>
      <c r="D13" s="1105">
        <v>1</v>
      </c>
      <c r="F13" s="1030" t="str">
        <f>"4."&amp;mergeValue(A13) &amp;"."&amp;mergeValue(B13)&amp;"."&amp;mergeValue(C13)&amp;"."&amp;mergeValue(D13)</f>
        <v>4.1.1.1.1</v>
      </c>
      <c r="G13" s="820" t="s">
        <v>498</v>
      </c>
      <c r="H13" s="1107" t="str">
        <f>IF(Территории!R14="","","" &amp; Территории!R14 &amp; "")</f>
        <v>Город Челябинск (75701000)</v>
      </c>
      <c r="I13" s="1106" t="s">
        <v>591</v>
      </c>
      <c r="J13" s="617"/>
      <c r="K13" s="1014"/>
      <c r="L13" s="1014"/>
      <c r="M13" s="1014"/>
      <c r="N13" s="1014"/>
      <c r="O13" s="1014"/>
      <c r="P13" s="1014"/>
      <c r="Q13" s="1014"/>
      <c r="R13" s="1014"/>
      <c r="S13" s="1014"/>
      <c r="T13" s="1014"/>
    </row>
    <row r="14" spans="1:20" s="774" customFormat="1" ht="3" customHeight="1">
      <c r="A14" s="775"/>
      <c r="B14" s="775"/>
      <c r="C14" s="775"/>
      <c r="D14" s="775"/>
      <c r="F14" s="824"/>
      <c r="G14" s="418"/>
      <c r="H14" s="419"/>
      <c r="I14" s="985"/>
      <c r="J14" s="775"/>
      <c r="K14" s="775"/>
      <c r="L14" s="775"/>
      <c r="M14" s="775"/>
      <c r="N14" s="775"/>
      <c r="O14" s="775"/>
      <c r="P14" s="775"/>
      <c r="Q14" s="775"/>
      <c r="R14" s="775"/>
      <c r="S14" s="775"/>
      <c r="T14" s="775"/>
    </row>
    <row r="15" spans="1:20" s="774" customFormat="1" ht="15" customHeight="1">
      <c r="A15" s="775"/>
      <c r="B15" s="775"/>
      <c r="C15" s="775"/>
      <c r="D15" s="775"/>
      <c r="F15" s="824"/>
      <c r="G15" s="1195" t="s">
        <v>593</v>
      </c>
      <c r="H15" s="1195"/>
      <c r="I15" s="985"/>
      <c r="J15" s="775"/>
      <c r="K15" s="775"/>
      <c r="L15" s="775"/>
      <c r="M15" s="775"/>
      <c r="N15" s="775"/>
      <c r="O15" s="775"/>
      <c r="P15" s="775"/>
      <c r="Q15" s="775"/>
      <c r="R15" s="775"/>
      <c r="S15" s="775"/>
      <c r="T15" s="775"/>
    </row>
  </sheetData>
  <sheetProtection algorithmName="SHA-512" hashValue="T5Ah/i/tgqlStdX+aEDmisnOm1QawnzesuK6tU+TwXDQMjuuNC75MV5E/yEa6JHcUYNFSGoydgJ60TZyjfAyIg==" saltValue="Wa2IVHywoNNJSKXvlI74jg=="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7"/>
  <sheetViews>
    <sheetView showGridLines="0" topLeftCell="C19" zoomScaleNormal="100" workbookViewId="0">
      <selection activeCell="E17" sqref="E17:H17"/>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28" t="s">
        <v>696</v>
      </c>
      <c r="E5" s="1228"/>
      <c r="F5" s="1228"/>
      <c r="G5" s="1228"/>
      <c r="H5" s="1228"/>
      <c r="I5" s="336"/>
    </row>
    <row r="6" spans="1:9" ht="3" customHeight="1">
      <c r="C6" s="86"/>
      <c r="D6" s="37"/>
      <c r="E6" s="84"/>
      <c r="F6" s="84"/>
      <c r="G6" s="84"/>
      <c r="H6" s="83"/>
      <c r="I6" s="286"/>
    </row>
    <row r="7" spans="1:9" ht="21" customHeight="1">
      <c r="C7" s="86"/>
      <c r="D7" s="1212" t="s">
        <v>454</v>
      </c>
      <c r="E7" s="1212"/>
      <c r="F7" s="1212"/>
      <c r="G7" s="1212"/>
      <c r="H7" s="1212"/>
      <c r="I7" s="1272" t="s">
        <v>455</v>
      </c>
    </row>
    <row r="8" spans="1:9" ht="21" customHeight="1">
      <c r="C8" s="86"/>
      <c r="D8" s="103" t="s">
        <v>92</v>
      </c>
      <c r="E8" s="113" t="s">
        <v>457</v>
      </c>
      <c r="F8" s="113"/>
      <c r="G8" s="113" t="s">
        <v>442</v>
      </c>
      <c r="H8" s="113" t="s">
        <v>456</v>
      </c>
      <c r="I8" s="1272"/>
    </row>
    <row r="9" spans="1:9" ht="12" customHeight="1">
      <c r="C9" s="86"/>
      <c r="D9" s="42" t="s">
        <v>93</v>
      </c>
      <c r="E9" s="42" t="s">
        <v>49</v>
      </c>
      <c r="F9" s="42"/>
      <c r="G9" s="42" t="s">
        <v>50</v>
      </c>
      <c r="H9" s="42" t="s">
        <v>51</v>
      </c>
      <c r="I9" s="42" t="s">
        <v>68</v>
      </c>
    </row>
    <row r="10" spans="1:9">
      <c r="A10" s="285"/>
      <c r="C10" s="86"/>
      <c r="D10" s="187">
        <v>1</v>
      </c>
      <c r="E10" s="1274" t="s">
        <v>459</v>
      </c>
      <c r="F10" s="1274"/>
      <c r="G10" s="1274"/>
      <c r="H10" s="1274"/>
      <c r="I10" s="307"/>
    </row>
    <row r="11" spans="1:9" ht="20.100000000000001" customHeight="1">
      <c r="A11" s="285"/>
      <c r="C11" s="86"/>
      <c r="D11" s="187" t="s">
        <v>295</v>
      </c>
      <c r="E11" s="287" t="s">
        <v>460</v>
      </c>
      <c r="F11" s="295"/>
      <c r="G11" s="432" t="s">
        <v>776</v>
      </c>
      <c r="H11" s="295" t="s">
        <v>458</v>
      </c>
      <c r="I11" s="196" t="s">
        <v>461</v>
      </c>
    </row>
    <row r="12" spans="1:9" ht="45">
      <c r="A12" s="285"/>
      <c r="C12" s="86"/>
      <c r="D12" s="187" t="s">
        <v>329</v>
      </c>
      <c r="E12" s="287" t="s">
        <v>462</v>
      </c>
      <c r="F12" s="295"/>
      <c r="G12" s="414" t="s">
        <v>2920</v>
      </c>
      <c r="H12" s="1091" t="s">
        <v>2934</v>
      </c>
      <c r="I12" s="415" t="s">
        <v>697</v>
      </c>
    </row>
    <row r="13" spans="1:9" ht="33.75">
      <c r="A13" s="285"/>
      <c r="B13" s="186">
        <v>3</v>
      </c>
      <c r="C13" s="86"/>
      <c r="D13" s="187">
        <v>2</v>
      </c>
      <c r="E13" s="352" t="s">
        <v>698</v>
      </c>
      <c r="F13" s="295"/>
      <c r="G13" s="295" t="s">
        <v>458</v>
      </c>
      <c r="H13" s="1091" t="s">
        <v>2934</v>
      </c>
      <c r="I13" s="416" t="s">
        <v>463</v>
      </c>
    </row>
    <row r="14" spans="1:9" ht="39" customHeight="1">
      <c r="A14" s="285"/>
      <c r="C14" s="86"/>
      <c r="D14" s="187">
        <v>3</v>
      </c>
      <c r="E14" s="1273" t="s">
        <v>699</v>
      </c>
      <c r="F14" s="1273"/>
      <c r="G14" s="1273"/>
      <c r="H14" s="1273"/>
      <c r="I14" s="413"/>
    </row>
    <row r="15" spans="1:9" ht="32.1" customHeight="1">
      <c r="A15" s="285"/>
      <c r="C15" s="86"/>
      <c r="D15" s="187" t="s">
        <v>444</v>
      </c>
      <c r="E15" s="296" t="s">
        <v>2919</v>
      </c>
      <c r="F15" s="295"/>
      <c r="G15" s="295" t="s">
        <v>458</v>
      </c>
      <c r="H15" s="1091" t="s">
        <v>2934</v>
      </c>
      <c r="I15" s="1202" t="s">
        <v>700</v>
      </c>
    </row>
    <row r="16" spans="1:9" ht="15" customHeight="1">
      <c r="A16" s="285"/>
      <c r="C16" s="86"/>
      <c r="D16" s="114"/>
      <c r="E16" s="300" t="s">
        <v>328</v>
      </c>
      <c r="F16" s="301"/>
      <c r="G16" s="301"/>
      <c r="H16" s="298"/>
      <c r="I16" s="1204"/>
    </row>
    <row r="17" spans="1:12" ht="69" customHeight="1">
      <c r="A17" s="285"/>
      <c r="B17" s="186">
        <v>3</v>
      </c>
      <c r="C17" s="86"/>
      <c r="D17" s="187">
        <v>4</v>
      </c>
      <c r="E17" s="1273" t="s">
        <v>701</v>
      </c>
      <c r="F17" s="1273"/>
      <c r="G17" s="1273"/>
      <c r="H17" s="1273"/>
      <c r="I17" s="413"/>
    </row>
    <row r="18" spans="1:12" ht="20.100000000000001" customHeight="1">
      <c r="A18" s="285"/>
      <c r="C18" s="86"/>
      <c r="D18" s="187" t="s">
        <v>445</v>
      </c>
      <c r="E18" s="302" t="s">
        <v>464</v>
      </c>
      <c r="F18" s="295"/>
      <c r="G18" s="414" t="s">
        <v>2922</v>
      </c>
      <c r="H18" s="295" t="s">
        <v>458</v>
      </c>
      <c r="I18" s="1202" t="s">
        <v>481</v>
      </c>
    </row>
    <row r="19" spans="1:12" s="1062" customFormat="1" ht="20.100000000000001" customHeight="1">
      <c r="A19" s="805"/>
      <c r="B19" s="186"/>
      <c r="C19" s="1109" t="s">
        <v>2916</v>
      </c>
      <c r="D19" s="187" t="s">
        <v>2921</v>
      </c>
      <c r="E19" s="302" t="str">
        <f>E18</f>
        <v>наименование НПА</v>
      </c>
      <c r="F19" s="295" t="s">
        <v>458</v>
      </c>
      <c r="G19" s="414" t="s">
        <v>2923</v>
      </c>
      <c r="H19" s="295" t="s">
        <v>458</v>
      </c>
      <c r="I19" s="1203"/>
      <c r="K19" s="831"/>
      <c r="L19" s="831"/>
    </row>
    <row r="20" spans="1:12" ht="15" customHeight="1">
      <c r="A20" s="285"/>
      <c r="C20" s="86"/>
      <c r="D20" s="114"/>
      <c r="E20" s="300" t="s">
        <v>328</v>
      </c>
      <c r="F20" s="301"/>
      <c r="G20" s="301"/>
      <c r="H20" s="298"/>
      <c r="I20" s="1204"/>
    </row>
    <row r="21" spans="1:12" ht="30" customHeight="1">
      <c r="A21" s="285"/>
      <c r="B21" s="186">
        <v>3</v>
      </c>
      <c r="C21" s="86"/>
      <c r="D21" s="187">
        <v>5</v>
      </c>
      <c r="E21" s="1273" t="s">
        <v>702</v>
      </c>
      <c r="F21" s="1273"/>
      <c r="G21" s="1273"/>
      <c r="H21" s="1273"/>
      <c r="I21" s="413"/>
    </row>
    <row r="22" spans="1:12" ht="26.1" customHeight="1">
      <c r="A22" s="285"/>
      <c r="C22" s="86"/>
      <c r="D22" s="187" t="s">
        <v>446</v>
      </c>
      <c r="E22" s="1275" t="s">
        <v>703</v>
      </c>
      <c r="F22" s="1275"/>
      <c r="G22" s="1275"/>
      <c r="H22" s="1275"/>
      <c r="I22" s="413"/>
    </row>
    <row r="23" spans="1:12" ht="20.100000000000001" customHeight="1">
      <c r="A23" s="285"/>
      <c r="C23" s="86"/>
      <c r="D23" s="187" t="s">
        <v>447</v>
      </c>
      <c r="E23" s="303" t="s">
        <v>465</v>
      </c>
      <c r="F23" s="295"/>
      <c r="G23" s="414" t="s">
        <v>2926</v>
      </c>
      <c r="H23" s="295" t="s">
        <v>458</v>
      </c>
      <c r="I23" s="1202" t="s">
        <v>704</v>
      </c>
    </row>
    <row r="24" spans="1:12" s="1062" customFormat="1" ht="20.100000000000001" customHeight="1">
      <c r="A24" s="805"/>
      <c r="B24" s="186"/>
      <c r="C24" s="1109" t="s">
        <v>2916</v>
      </c>
      <c r="D24" s="187" t="s">
        <v>2924</v>
      </c>
      <c r="E24" s="303" t="str">
        <f>E23</f>
        <v>контактный телефон службы</v>
      </c>
      <c r="F24" s="295" t="s">
        <v>458</v>
      </c>
      <c r="G24" s="414" t="s">
        <v>2927</v>
      </c>
      <c r="H24" s="295" t="s">
        <v>458</v>
      </c>
      <c r="I24" s="1203"/>
      <c r="K24" s="831"/>
      <c r="L24" s="831"/>
    </row>
    <row r="25" spans="1:12" s="1062" customFormat="1" ht="20.100000000000001" customHeight="1">
      <c r="A25" s="805"/>
      <c r="B25" s="186"/>
      <c r="C25" s="1109" t="s">
        <v>2916</v>
      </c>
      <c r="D25" s="187" t="s">
        <v>2925</v>
      </c>
      <c r="E25" s="303" t="str">
        <f>E24</f>
        <v>контактный телефон службы</v>
      </c>
      <c r="F25" s="295" t="s">
        <v>458</v>
      </c>
      <c r="G25" s="414" t="s">
        <v>2928</v>
      </c>
      <c r="H25" s="295" t="s">
        <v>458</v>
      </c>
      <c r="I25" s="1203"/>
      <c r="K25" s="831"/>
      <c r="L25" s="831"/>
    </row>
    <row r="26" spans="1:12" ht="15" customHeight="1">
      <c r="A26" s="285"/>
      <c r="C26" s="86"/>
      <c r="D26" s="114"/>
      <c r="E26" s="301" t="s">
        <v>328</v>
      </c>
      <c r="F26" s="297"/>
      <c r="G26" s="297"/>
      <c r="H26" s="298"/>
      <c r="I26" s="1204"/>
    </row>
    <row r="27" spans="1:12" ht="14.25" customHeight="1">
      <c r="A27" s="285"/>
      <c r="C27" s="86"/>
      <c r="D27" s="187" t="s">
        <v>448</v>
      </c>
      <c r="E27" s="1275" t="s">
        <v>705</v>
      </c>
      <c r="F27" s="1275"/>
      <c r="G27" s="1275"/>
      <c r="H27" s="1275"/>
      <c r="I27" s="413"/>
    </row>
    <row r="28" spans="1:12" ht="42.95" customHeight="1">
      <c r="A28" s="285"/>
      <c r="C28" s="86"/>
      <c r="D28" s="187" t="s">
        <v>449</v>
      </c>
      <c r="E28" s="303" t="s">
        <v>467</v>
      </c>
      <c r="F28" s="295"/>
      <c r="G28" s="414" t="s">
        <v>2929</v>
      </c>
      <c r="H28" s="295" t="s">
        <v>458</v>
      </c>
      <c r="I28" s="1202" t="s">
        <v>598</v>
      </c>
    </row>
    <row r="29" spans="1:12" ht="15" customHeight="1">
      <c r="A29" s="285"/>
      <c r="C29" s="86"/>
      <c r="D29" s="114"/>
      <c r="E29" s="301" t="s">
        <v>328</v>
      </c>
      <c r="F29" s="297"/>
      <c r="G29" s="297"/>
      <c r="H29" s="298"/>
      <c r="I29" s="1204"/>
    </row>
    <row r="30" spans="1:12" ht="26.1" customHeight="1">
      <c r="A30" s="285"/>
      <c r="C30" s="86"/>
      <c r="D30" s="187" t="s">
        <v>450</v>
      </c>
      <c r="E30" s="1275" t="s">
        <v>706</v>
      </c>
      <c r="F30" s="1275"/>
      <c r="G30" s="1275"/>
      <c r="H30" s="1275"/>
      <c r="I30" s="413"/>
    </row>
    <row r="31" spans="1:12" ht="32.1" customHeight="1">
      <c r="A31" s="285"/>
      <c r="C31" s="86"/>
      <c r="D31" s="187" t="s">
        <v>451</v>
      </c>
      <c r="E31" s="303" t="s">
        <v>466</v>
      </c>
      <c r="F31" s="295"/>
      <c r="G31" s="306" t="s">
        <v>2932</v>
      </c>
      <c r="H31" s="295" t="s">
        <v>458</v>
      </c>
      <c r="I31" s="1202" t="s">
        <v>707</v>
      </c>
      <c r="K31" s="212" t="s">
        <v>2931</v>
      </c>
      <c r="L31" s="212" t="s">
        <v>2930</v>
      </c>
    </row>
    <row r="32" spans="1:12" ht="15" customHeight="1">
      <c r="A32" s="285"/>
      <c r="C32" s="86"/>
      <c r="D32" s="114"/>
      <c r="E32" s="301" t="s">
        <v>328</v>
      </c>
      <c r="F32" s="297"/>
      <c r="G32" s="297"/>
      <c r="H32" s="298"/>
      <c r="I32" s="1204"/>
    </row>
    <row r="33" spans="1:12" ht="49.5" customHeight="1">
      <c r="A33" s="285"/>
      <c r="B33" s="186">
        <v>3</v>
      </c>
      <c r="C33" s="86"/>
      <c r="D33" s="187" t="s">
        <v>69</v>
      </c>
      <c r="E33" s="1273" t="s">
        <v>709</v>
      </c>
      <c r="F33" s="1273"/>
      <c r="G33" s="1273"/>
      <c r="H33" s="1273"/>
      <c r="I33" s="413"/>
    </row>
    <row r="34" spans="1:12" ht="20.100000000000001" customHeight="1">
      <c r="A34" s="285"/>
      <c r="C34" s="86"/>
      <c r="D34" s="187" t="s">
        <v>452</v>
      </c>
      <c r="E34" s="296" t="s">
        <v>2933</v>
      </c>
      <c r="F34" s="295"/>
      <c r="G34" s="295" t="s">
        <v>458</v>
      </c>
      <c r="H34" s="1091" t="s">
        <v>2934</v>
      </c>
      <c r="I34" s="1202" t="s">
        <v>480</v>
      </c>
    </row>
    <row r="35" spans="1:12" ht="15" customHeight="1">
      <c r="A35" s="285"/>
      <c r="C35" s="86"/>
      <c r="D35" s="114"/>
      <c r="E35" s="300" t="s">
        <v>328</v>
      </c>
      <c r="F35" s="297"/>
      <c r="G35" s="297"/>
      <c r="H35" s="298"/>
      <c r="I35" s="1204"/>
    </row>
    <row r="36" spans="1:12" s="174" customFormat="1" ht="3" customHeight="1">
      <c r="A36" s="285"/>
      <c r="K36" s="290"/>
      <c r="L36" s="290"/>
    </row>
    <row r="37" spans="1:12" ht="24.75" customHeight="1">
      <c r="D37" s="299">
        <v>1</v>
      </c>
      <c r="E37" s="1195" t="s">
        <v>708</v>
      </c>
      <c r="F37" s="1195"/>
      <c r="G37" s="1195"/>
      <c r="H37" s="1195"/>
      <c r="I37" s="1195"/>
    </row>
  </sheetData>
  <sheetProtection algorithmName="SHA-512" hashValue="8rMKIaKlD4ULVRKQTnnuJPNyysxQv/0Vn2ekJrcCFgE1/TUzizW8N/bLrFTeef32UWFya+U7uMzkpLQ8yIYlnQ==" saltValue="erk+NLMPu/Qixw639seW2g==" spinCount="100000" sheet="1" objects="1" scenarios="1" formatColumns="0" formatRows="0"/>
  <mergeCells count="18">
    <mergeCell ref="E37:I37"/>
    <mergeCell ref="E33:H33"/>
    <mergeCell ref="E22:H22"/>
    <mergeCell ref="E27:H27"/>
    <mergeCell ref="E30:H30"/>
    <mergeCell ref="I23:I26"/>
    <mergeCell ref="I28:I29"/>
    <mergeCell ref="I31:I32"/>
    <mergeCell ref="I34:I35"/>
    <mergeCell ref="I18:I20"/>
    <mergeCell ref="E21:H21"/>
    <mergeCell ref="D5:H5"/>
    <mergeCell ref="D7:H7"/>
    <mergeCell ref="I7:I8"/>
    <mergeCell ref="E10:H10"/>
    <mergeCell ref="E14:H14"/>
    <mergeCell ref="I15:I16"/>
    <mergeCell ref="E17:H17"/>
  </mergeCells>
  <dataValidations count="4">
    <dataValidation type="textLength" operator="lessThanOrEqual" allowBlank="1" showInputMessage="1" showErrorMessage="1" errorTitle="Ошибка" error="Допускается ввод не более 900 символов!" sqref="I12:I13 E23 I28 E31 E15 E18 I23 G28 G18:G19 I34 E28 E34 I31 G12 I18 I15 E12 G23:G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4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1">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H34" location="'Форма 4.8'!$H$34" tooltip="Кликните по гиперссылке, чтобы перейти по гиперссылке или отредактировать её" display="https://portal.eias.ru/Portal/DownloadPage.aspx?type=12&amp;guid=f353e845-cf78-4b65-a2f6-94e9274e0dd4"/>
    <hyperlink ref="H15" location="'Форма 4.8'!$H$12" tooltip="Кликните по гиперссылке, чтобы перейти по гиперссылке или отредактировать её" display="https://portal.eias.ru/Portal/DownloadPage.aspx?type=12&amp;guid=f353e845-cf78-4b65-a2f6-94e9274e0dd4"/>
    <hyperlink ref="H13" location="'Форма 4.8'!$H$12" tooltip="Кликните по гиперссылке, чтобы перейти по гиперссылке или отредактировать её" display="https://portal.eias.ru/Portal/DownloadPage.aspx?type=12&amp;guid=f353e845-cf78-4b65-a2f6-94e9274e0dd4"/>
    <hyperlink ref="H12" location="'Форма 4.8'!$H$12" tooltip="Кликните по гиперссылке, чтобы перейти по гиперссылке или отредактировать её" display="https://portal.eias.ru/Portal/DownloadPage.aspx?type=12&amp;guid=f353e845-cf78-4b65-a2f6-94e9274e0dd4"/>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76" t="s">
        <v>478</v>
      </c>
      <c r="E5" s="1276"/>
      <c r="F5" s="1276"/>
      <c r="G5" s="1276"/>
      <c r="H5" s="1276"/>
      <c r="I5" s="1276"/>
      <c r="J5" s="1276"/>
      <c r="K5" s="437"/>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78" t="s">
        <v>454</v>
      </c>
      <c r="E8" s="1278"/>
      <c r="F8" s="1278"/>
      <c r="G8" s="1278"/>
      <c r="H8" s="1278"/>
      <c r="I8" s="1278"/>
      <c r="J8" s="1278"/>
      <c r="K8" s="1278" t="s">
        <v>455</v>
      </c>
    </row>
    <row r="9" spans="1:14">
      <c r="D9" s="1278" t="s">
        <v>92</v>
      </c>
      <c r="E9" s="1278" t="s">
        <v>482</v>
      </c>
      <c r="F9" s="1278"/>
      <c r="G9" s="1278" t="s">
        <v>483</v>
      </c>
      <c r="H9" s="1278"/>
      <c r="I9" s="1278"/>
      <c r="J9" s="1278"/>
      <c r="K9" s="1278"/>
    </row>
    <row r="10" spans="1:14" ht="22.5">
      <c r="D10" s="1278"/>
      <c r="E10" s="137" t="s">
        <v>484</v>
      </c>
      <c r="F10" s="137" t="s">
        <v>400</v>
      </c>
      <c r="G10" s="137" t="s">
        <v>400</v>
      </c>
      <c r="H10" s="137" t="s">
        <v>484</v>
      </c>
      <c r="I10" s="137" t="s">
        <v>485</v>
      </c>
      <c r="J10" s="137" t="s">
        <v>456</v>
      </c>
      <c r="K10" s="1278"/>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8"/>
      <c r="F12" s="1087"/>
      <c r="G12" s="1087"/>
      <c r="H12" s="1087"/>
      <c r="I12" s="1100"/>
      <c r="J12" s="1091"/>
      <c r="K12" s="1202" t="s">
        <v>486</v>
      </c>
      <c r="M12" s="454" t="str">
        <f>IF(ISERROR(INDEX(kind_of_nameforms,MATCH(E12,kind_of_forms,0),1)),"",INDEX(kind_of_nameforms,MATCH(E12,kind_of_forms,0),1))</f>
        <v/>
      </c>
      <c r="N12" s="455"/>
    </row>
    <row r="13" spans="1:14" ht="15" customHeight="1">
      <c r="A13" s="131"/>
      <c r="B13" s="131"/>
      <c r="C13" s="131"/>
      <c r="D13" s="114"/>
      <c r="E13" s="140" t="s">
        <v>5</v>
      </c>
      <c r="F13" s="139"/>
      <c r="G13" s="139"/>
      <c r="H13" s="139"/>
      <c r="I13" s="139"/>
      <c r="J13" s="316"/>
      <c r="K13" s="1204"/>
    </row>
    <row r="14" spans="1:14" ht="3" customHeight="1">
      <c r="A14" s="131"/>
      <c r="B14" s="131"/>
      <c r="C14" s="131"/>
    </row>
    <row r="15" spans="1:14" ht="27.75" customHeight="1">
      <c r="E15" s="1277" t="s">
        <v>594</v>
      </c>
      <c r="F15" s="1277"/>
      <c r="G15" s="1277"/>
      <c r="H15" s="1277"/>
      <c r="I15" s="1277"/>
      <c r="J15" s="1277"/>
    </row>
  </sheetData>
  <sheetProtection algorithmName="SHA-512" hashValue="hxm2y1FrPewgzpNp91oFQze09zkgy6rG8YIYE4Y8jBBmPQpZGGA64ekJob4+hcBoU3TuYO1mRelo0o2jRk/rRw==" saltValue="NFJ8IZM4CFSBQIDL84kqow==" spinCount="100000"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52" t="s">
        <v>314</v>
      </c>
      <c r="E7" s="1154"/>
      <c r="F7" s="439"/>
    </row>
    <row r="8" spans="3:9" ht="3" customHeight="1">
      <c r="C8" s="50"/>
      <c r="D8" s="14"/>
      <c r="E8" s="14"/>
    </row>
    <row r="9" spans="3:9" ht="15.95" customHeight="1">
      <c r="C9" s="50"/>
      <c r="D9" s="103" t="s">
        <v>92</v>
      </c>
      <c r="E9" s="427" t="s">
        <v>313</v>
      </c>
    </row>
    <row r="10" spans="3:9" ht="12" customHeight="1">
      <c r="C10" s="50"/>
      <c r="D10" s="42" t="s">
        <v>93</v>
      </c>
      <c r="E10" s="42" t="s">
        <v>49</v>
      </c>
    </row>
    <row r="11" spans="3:9" ht="11.25" hidden="1" customHeight="1">
      <c r="C11" s="50"/>
      <c r="D11" s="194">
        <v>0</v>
      </c>
      <c r="E11" s="428"/>
    </row>
    <row r="12" spans="3:9" ht="15" customHeight="1">
      <c r="C12" s="167"/>
      <c r="D12" s="123">
        <v>1</v>
      </c>
      <c r="E12" s="1074"/>
    </row>
    <row r="13" spans="3:9" ht="12" customHeight="1">
      <c r="C13" s="50"/>
      <c r="D13" s="429"/>
      <c r="E13" s="430" t="s">
        <v>177</v>
      </c>
    </row>
    <row r="14" spans="3:9" ht="3" customHeight="1"/>
    <row r="15" spans="3:9" ht="22.5" customHeight="1">
      <c r="C15" s="168"/>
      <c r="D15" s="1279" t="s">
        <v>315</v>
      </c>
      <c r="E15" s="1279"/>
      <c r="F15" s="169"/>
      <c r="G15" s="169"/>
      <c r="H15" s="169"/>
      <c r="I15" s="169"/>
    </row>
  </sheetData>
  <sheetProtection algorithmName="SHA-512" hashValue="KOgdNaXunmc5N6NHnymeFNM2oEi1+sDF64eOrnCNnDL82yLWP3sNaK4k1ZZRF3YkQdWVooJYBUHstgIT3NlOqg==" saltValue="MKoLBSCaOwlMs9PSQfi5Eg==" spinCount="100000"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1"/>
    </row>
    <row r="2" spans="3:12" hidden="1"/>
    <row r="3" spans="3:12" hidden="1"/>
    <row r="4" spans="3:12" hidden="1"/>
    <row r="5" spans="3:12" hidden="1"/>
    <row r="6" spans="3:12" ht="3" customHeight="1">
      <c r="C6" s="50"/>
      <c r="D6" s="14"/>
      <c r="E6" s="14"/>
    </row>
    <row r="7" spans="3:12" ht="22.5">
      <c r="C7" s="50"/>
      <c r="D7" s="1276" t="s">
        <v>55</v>
      </c>
      <c r="E7" s="1276"/>
      <c r="F7" s="439"/>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algorithmName="SHA-512" hashValue="uzL0+khWqdJpbMg2Dc6kPNXOvYG68btRL4qAdWgpW2OGAF06bXkn3PcPNfGLioywMsRDWdhb6Xmijz0j/01fKQ==" saltValue="9lGgXZQXFv9VnrFyCwsfGA==" spinCount="100000"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0" t="s">
        <v>56</v>
      </c>
      <c r="C2" s="1280"/>
      <c r="D2" s="1280"/>
      <c r="E2" s="440"/>
    </row>
    <row r="3" spans="2:5" ht="3" customHeight="1"/>
    <row r="4" spans="2:5" ht="21.75" customHeight="1" thickBot="1">
      <c r="B4" s="1123" t="s">
        <v>1</v>
      </c>
      <c r="C4" s="1123" t="s">
        <v>91</v>
      </c>
      <c r="D4" s="1123" t="s">
        <v>72</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11"/>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15">
        <v>44922.579062500001</v>
      </c>
      <c r="B2" s="12" t="s">
        <v>774</v>
      </c>
      <c r="C2" s="12" t="s">
        <v>442</v>
      </c>
    </row>
    <row r="3" spans="1:4">
      <c r="A3" s="1115">
        <v>44922.579074074078</v>
      </c>
      <c r="B3" s="12" t="s">
        <v>775</v>
      </c>
      <c r="C3" s="12" t="s">
        <v>442</v>
      </c>
    </row>
    <row r="4" spans="1:4">
      <c r="A4" s="1115">
        <v>44922.579131944447</v>
      </c>
      <c r="B4" s="12" t="s">
        <v>774</v>
      </c>
      <c r="C4" s="12" t="s">
        <v>442</v>
      </c>
    </row>
    <row r="5" spans="1:4">
      <c r="A5" s="1115">
        <v>44922.579143518517</v>
      </c>
      <c r="B5" s="12" t="s">
        <v>775</v>
      </c>
      <c r="C5" s="12" t="s">
        <v>442</v>
      </c>
    </row>
    <row r="6" spans="1:4">
      <c r="A6" s="1115">
        <v>44922.580567129633</v>
      </c>
      <c r="B6" s="12" t="s">
        <v>774</v>
      </c>
      <c r="C6" s="12" t="s">
        <v>442</v>
      </c>
    </row>
    <row r="7" spans="1:4">
      <c r="A7" s="1115">
        <v>44922.580578703702</v>
      </c>
      <c r="B7" s="12" t="s">
        <v>775</v>
      </c>
      <c r="C7" s="12" t="s">
        <v>442</v>
      </c>
    </row>
    <row r="8" spans="1:4">
      <c r="A8" s="1115">
        <v>44922.606273148151</v>
      </c>
      <c r="B8" s="12" t="s">
        <v>774</v>
      </c>
      <c r="C8" s="12" t="s">
        <v>442</v>
      </c>
    </row>
    <row r="9" spans="1:4">
      <c r="A9" s="1115">
        <v>44922.60628472222</v>
      </c>
      <c r="B9" s="12" t="s">
        <v>775</v>
      </c>
      <c r="C9" s="12" t="s">
        <v>442</v>
      </c>
    </row>
    <row r="10" spans="1:4">
      <c r="A10" s="1115">
        <v>45362.389675925922</v>
      </c>
      <c r="B10" s="12" t="s">
        <v>774</v>
      </c>
      <c r="C10" s="12" t="s">
        <v>442</v>
      </c>
    </row>
    <row r="11" spans="1:4">
      <c r="A11" s="1115">
        <v>45362.389687499999</v>
      </c>
      <c r="B11" s="12" t="s">
        <v>775</v>
      </c>
      <c r="C11" s="12" t="s">
        <v>442</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2">
        <v>1</v>
      </c>
      <c r="E9" s="1297"/>
      <c r="F9" s="1299"/>
      <c r="G9" s="1303" t="s">
        <v>85</v>
      </c>
      <c r="H9" s="1172"/>
      <c r="I9" s="1172">
        <v>1</v>
      </c>
      <c r="J9" s="1292"/>
      <c r="K9" s="1227" t="s">
        <v>85</v>
      </c>
      <c r="L9" s="1191"/>
      <c r="M9" s="1191" t="s">
        <v>93</v>
      </c>
      <c r="N9" s="1295"/>
      <c r="O9" s="1227" t="s">
        <v>85</v>
      </c>
      <c r="P9" s="1191"/>
      <c r="Q9" s="1191" t="s">
        <v>93</v>
      </c>
      <c r="R9" s="1296"/>
      <c r="S9" s="1227" t="s">
        <v>85</v>
      </c>
      <c r="T9" s="1088"/>
      <c r="U9" s="1088" t="s">
        <v>93</v>
      </c>
      <c r="V9" s="1114"/>
      <c r="W9" s="308"/>
    </row>
    <row r="10" spans="1:23" s="741" customFormat="1" ht="17.100000000000001" customHeight="1">
      <c r="A10" s="205"/>
      <c r="C10" s="159"/>
      <c r="D10" s="1172"/>
      <c r="E10" s="1297"/>
      <c r="F10" s="1299"/>
      <c r="G10" s="1303"/>
      <c r="H10" s="1172"/>
      <c r="I10" s="1172"/>
      <c r="J10" s="1292"/>
      <c r="K10" s="1227"/>
      <c r="L10" s="1191"/>
      <c r="M10" s="1191"/>
      <c r="N10" s="1295"/>
      <c r="O10" s="1227"/>
      <c r="P10" s="1191"/>
      <c r="Q10" s="1191"/>
      <c r="R10" s="1296"/>
      <c r="S10" s="1227"/>
      <c r="T10" s="1090"/>
      <c r="U10" s="746"/>
      <c r="V10" s="747" t="s">
        <v>716</v>
      </c>
      <c r="W10" s="748"/>
    </row>
    <row r="11" spans="1:23" s="102" customFormat="1" ht="17.100000000000001" customHeight="1">
      <c r="A11" s="205"/>
      <c r="C11" s="159"/>
      <c r="D11" s="1173"/>
      <c r="E11" s="1298"/>
      <c r="F11" s="1300"/>
      <c r="G11" s="1173"/>
      <c r="H11" s="1173"/>
      <c r="I11" s="1173"/>
      <c r="J11" s="1293"/>
      <c r="K11" s="1173"/>
      <c r="L11" s="1173"/>
      <c r="M11" s="1173"/>
      <c r="N11" s="1296"/>
      <c r="O11" s="1173"/>
      <c r="P11" s="1089"/>
      <c r="Q11" s="746"/>
      <c r="R11" s="747" t="s">
        <v>715</v>
      </c>
      <c r="S11" s="743"/>
      <c r="T11" s="743"/>
      <c r="U11" s="743"/>
      <c r="V11" s="743"/>
      <c r="W11" s="748"/>
    </row>
    <row r="12" spans="1:23" s="102" customFormat="1" ht="17.100000000000001" customHeight="1">
      <c r="A12" s="205"/>
      <c r="C12" s="159"/>
      <c r="D12" s="1173"/>
      <c r="E12" s="1298"/>
      <c r="F12" s="1300"/>
      <c r="G12" s="1173"/>
      <c r="H12" s="1173"/>
      <c r="I12" s="1173"/>
      <c r="J12" s="1293"/>
      <c r="K12" s="1173"/>
      <c r="L12" s="746"/>
      <c r="M12" s="747"/>
      <c r="N12" s="747" t="s">
        <v>412</v>
      </c>
      <c r="O12" s="747"/>
      <c r="P12" s="747"/>
      <c r="Q12" s="747"/>
      <c r="R12" s="747"/>
      <c r="S12" s="743"/>
      <c r="T12" s="743"/>
      <c r="U12" s="743"/>
      <c r="V12" s="743"/>
      <c r="W12" s="748"/>
    </row>
    <row r="13" spans="1:23" s="102" customFormat="1" ht="17.25" customHeight="1">
      <c r="A13" s="205"/>
      <c r="C13" s="159"/>
      <c r="D13" s="1173"/>
      <c r="E13" s="1298"/>
      <c r="F13" s="1300"/>
      <c r="G13" s="1173"/>
      <c r="H13" s="746"/>
      <c r="I13" s="747"/>
      <c r="J13" s="747"/>
      <c r="K13" s="747"/>
      <c r="L13" s="747"/>
      <c r="M13" s="747"/>
      <c r="N13" s="747"/>
      <c r="O13" s="747"/>
      <c r="P13" s="747"/>
      <c r="Q13" s="747"/>
      <c r="R13" s="747"/>
      <c r="S13" s="743"/>
      <c r="T13" s="743"/>
      <c r="U13" s="743"/>
      <c r="V13" s="743"/>
      <c r="W13" s="748"/>
    </row>
    <row r="14" spans="1:23" ht="17.100000000000001" customHeight="1">
      <c r="A14" s="206"/>
    </row>
    <row r="15" spans="1:23" ht="16.5" customHeight="1">
      <c r="A15" s="205"/>
      <c r="B15" s="102"/>
      <c r="C15" s="159"/>
      <c r="D15" s="1291"/>
      <c r="E15" s="1301"/>
      <c r="F15" s="1302"/>
      <c r="G15" s="1304"/>
      <c r="H15" s="1172"/>
      <c r="I15" s="1172">
        <v>1</v>
      </c>
      <c r="J15" s="1292"/>
      <c r="K15" s="1227" t="s">
        <v>85</v>
      </c>
      <c r="L15" s="1191"/>
      <c r="M15" s="1191" t="s">
        <v>93</v>
      </c>
      <c r="N15" s="1295"/>
      <c r="O15" s="1227" t="s">
        <v>85</v>
      </c>
      <c r="P15" s="1191"/>
      <c r="Q15" s="1191" t="s">
        <v>93</v>
      </c>
      <c r="R15" s="1296"/>
      <c r="S15" s="1227" t="s">
        <v>85</v>
      </c>
      <c r="T15" s="1088"/>
      <c r="U15" s="1088" t="s">
        <v>93</v>
      </c>
      <c r="V15" s="1114"/>
      <c r="W15" s="308"/>
    </row>
    <row r="16" spans="1:23" s="744" customFormat="1" ht="16.5" customHeight="1">
      <c r="A16" s="750"/>
      <c r="B16" s="745"/>
      <c r="C16" s="749"/>
      <c r="D16" s="1291"/>
      <c r="E16" s="1301"/>
      <c r="F16" s="1302"/>
      <c r="G16" s="1304"/>
      <c r="H16" s="1172"/>
      <c r="I16" s="1172"/>
      <c r="J16" s="1292"/>
      <c r="K16" s="1227"/>
      <c r="L16" s="1191"/>
      <c r="M16" s="1191"/>
      <c r="N16" s="1295"/>
      <c r="O16" s="1227"/>
      <c r="P16" s="1191"/>
      <c r="Q16" s="1191"/>
      <c r="R16" s="1296"/>
      <c r="S16" s="1227"/>
      <c r="T16" s="1090"/>
      <c r="U16" s="746"/>
      <c r="V16" s="747" t="s">
        <v>716</v>
      </c>
      <c r="W16" s="748"/>
    </row>
    <row r="17" spans="1:36" ht="17.100000000000001" customHeight="1">
      <c r="A17" s="205"/>
      <c r="B17" s="102"/>
      <c r="C17" s="159"/>
      <c r="D17" s="1291"/>
      <c r="E17" s="1301"/>
      <c r="F17" s="1302"/>
      <c r="G17" s="1304"/>
      <c r="H17" s="1172"/>
      <c r="I17" s="1172"/>
      <c r="J17" s="1293"/>
      <c r="K17" s="1227"/>
      <c r="L17" s="1191"/>
      <c r="M17" s="1191"/>
      <c r="N17" s="1296"/>
      <c r="O17" s="1227"/>
      <c r="P17" s="1089"/>
      <c r="Q17" s="746"/>
      <c r="R17" s="747" t="s">
        <v>715</v>
      </c>
      <c r="S17" s="743"/>
      <c r="T17" s="743"/>
      <c r="U17" s="743"/>
      <c r="V17" s="743"/>
      <c r="W17" s="748"/>
    </row>
    <row r="18" spans="1:36" ht="17.100000000000001" customHeight="1">
      <c r="A18" s="205"/>
      <c r="B18" s="102"/>
      <c r="C18" s="159"/>
      <c r="D18" s="1291"/>
      <c r="E18" s="1301"/>
      <c r="F18" s="1302"/>
      <c r="G18" s="1304"/>
      <c r="H18" s="1172"/>
      <c r="I18" s="1172"/>
      <c r="J18" s="1293"/>
      <c r="K18" s="1227"/>
      <c r="L18" s="746"/>
      <c r="M18" s="747"/>
      <c r="N18" s="747" t="s">
        <v>412</v>
      </c>
      <c r="O18" s="747"/>
      <c r="P18" s="747"/>
      <c r="Q18" s="747"/>
      <c r="R18" s="747"/>
      <c r="S18" s="743"/>
      <c r="T18" s="743"/>
      <c r="U18" s="743"/>
      <c r="V18" s="743"/>
      <c r="W18" s="748"/>
    </row>
    <row r="19" spans="1:36" ht="17.100000000000001" customHeight="1">
      <c r="A19" s="205"/>
      <c r="B19" s="102"/>
      <c r="C19" s="159"/>
      <c r="D19" s="1291"/>
      <c r="E19" s="1301"/>
      <c r="F19" s="1302"/>
      <c r="G19" s="1304"/>
      <c r="H19" s="746"/>
      <c r="I19" s="747"/>
      <c r="J19" s="747"/>
      <c r="K19" s="747"/>
      <c r="L19" s="747"/>
      <c r="M19" s="747"/>
      <c r="N19" s="747"/>
      <c r="O19" s="747"/>
      <c r="P19" s="747"/>
      <c r="Q19" s="747"/>
      <c r="R19" s="747"/>
      <c r="S19" s="743"/>
      <c r="T19" s="743"/>
      <c r="U19" s="743"/>
      <c r="V19" s="743"/>
      <c r="W19" s="748"/>
    </row>
    <row r="20" spans="1:36" ht="17.100000000000001" customHeight="1">
      <c r="A20" s="206"/>
    </row>
    <row r="21" spans="1:36" s="35" customFormat="1" ht="17.100000000000001" customHeight="1">
      <c r="A21" s="35" t="s">
        <v>13</v>
      </c>
      <c r="C21" s="35" t="s">
        <v>93</v>
      </c>
    </row>
    <row r="27" spans="1:36" ht="17.100000000000001" customHeight="1">
      <c r="O27" s="1294" t="s">
        <v>298</v>
      </c>
      <c r="P27" s="1294"/>
      <c r="Q27" s="1294"/>
      <c r="R27" s="1255" t="s">
        <v>270</v>
      </c>
      <c r="S27" s="1255"/>
      <c r="T27" s="1255"/>
      <c r="U27" s="1212" t="s">
        <v>341</v>
      </c>
      <c r="W27" s="1305"/>
    </row>
    <row r="28" spans="1:36" ht="17.100000000000001" customHeight="1">
      <c r="O28" s="1256" t="s">
        <v>605</v>
      </c>
      <c r="P28" s="1256" t="s">
        <v>271</v>
      </c>
      <c r="Q28" s="1256"/>
      <c r="R28" s="1255"/>
      <c r="S28" s="1255"/>
      <c r="T28" s="1255"/>
      <c r="U28" s="1212"/>
      <c r="W28" s="1305"/>
    </row>
    <row r="29" spans="1:36" ht="37.5" customHeight="1">
      <c r="O29" s="1256"/>
      <c r="P29" s="104" t="s">
        <v>606</v>
      </c>
      <c r="Q29" s="104" t="s">
        <v>6</v>
      </c>
      <c r="R29" s="105" t="s">
        <v>274</v>
      </c>
      <c r="S29" s="1257" t="s">
        <v>273</v>
      </c>
      <c r="T29" s="1257"/>
      <c r="U29" s="1212"/>
      <c r="W29" s="1305"/>
    </row>
    <row r="30" spans="1:36" ht="17.100000000000001" customHeight="1">
      <c r="G30" s="157"/>
      <c r="H30" s="157"/>
      <c r="I30" s="157"/>
      <c r="J30" s="157"/>
      <c r="K30" s="157"/>
      <c r="L30" s="122"/>
      <c r="M30" s="433" t="s">
        <v>183</v>
      </c>
      <c r="N30" s="434"/>
      <c r="O30" s="1306"/>
      <c r="P30" s="1306"/>
      <c r="Q30" s="1306"/>
      <c r="R30" s="1306"/>
      <c r="S30" s="1306"/>
      <c r="T30" s="1306"/>
      <c r="U30" s="1306"/>
      <c r="V30" s="122"/>
      <c r="W30" s="122"/>
      <c r="X30" s="204"/>
      <c r="Y30" s="204"/>
      <c r="Z30" s="204"/>
      <c r="AA30" s="204"/>
      <c r="AB30" s="204"/>
      <c r="AC30" s="204"/>
      <c r="AD30" s="204"/>
      <c r="AE30" s="204"/>
      <c r="AF30" s="204"/>
      <c r="AG30" s="204"/>
      <c r="AH30" s="204"/>
      <c r="AI30" s="204"/>
      <c r="AJ30" s="204"/>
    </row>
    <row r="31" spans="1:36" s="525" customFormat="1" ht="22.5">
      <c r="A31" s="1231">
        <v>1</v>
      </c>
      <c r="B31" s="849"/>
      <c r="C31" s="849"/>
      <c r="D31" s="849"/>
      <c r="E31" s="850"/>
      <c r="F31" s="851"/>
      <c r="G31" s="851"/>
      <c r="H31" s="851"/>
      <c r="I31" s="852"/>
      <c r="J31" s="847"/>
      <c r="K31" s="854"/>
      <c r="L31" s="595">
        <f>mergeValue(A31)</f>
        <v>1</v>
      </c>
      <c r="M31" s="643" t="s">
        <v>20</v>
      </c>
      <c r="N31" s="648"/>
      <c r="O31" s="1287"/>
      <c r="P31" s="1288"/>
      <c r="Q31" s="1288"/>
      <c r="R31" s="1288"/>
      <c r="S31" s="1288"/>
      <c r="T31" s="1288"/>
      <c r="U31" s="1288"/>
      <c r="V31" s="1289"/>
      <c r="W31" s="632" t="s">
        <v>476</v>
      </c>
      <c r="X31" s="587"/>
      <c r="Y31" s="591"/>
      <c r="Z31" s="591" t="str">
        <f t="shared" ref="Z31:Z44" si="0">IF(M31="","",M31 )</f>
        <v>Наименование тарифа</v>
      </c>
      <c r="AA31" s="591"/>
      <c r="AB31" s="591"/>
      <c r="AC31" s="591"/>
      <c r="AD31" s="587"/>
      <c r="AE31" s="587"/>
      <c r="AF31" s="587"/>
      <c r="AG31" s="587"/>
      <c r="AH31" s="587"/>
      <c r="AI31" s="587"/>
      <c r="AJ31" s="587"/>
    </row>
    <row r="32" spans="1:36" s="525" customFormat="1" ht="22.5">
      <c r="A32" s="1231"/>
      <c r="B32" s="1231">
        <v>1</v>
      </c>
      <c r="C32" s="849"/>
      <c r="D32" s="849"/>
      <c r="E32" s="851"/>
      <c r="F32" s="851"/>
      <c r="G32" s="851"/>
      <c r="H32" s="851"/>
      <c r="I32" s="846"/>
      <c r="J32" s="845"/>
      <c r="K32" s="848"/>
      <c r="L32" s="595" t="str">
        <f>mergeValue(A32) &amp;"."&amp; mergeValue(B32)</f>
        <v>1.1</v>
      </c>
      <c r="M32" s="548" t="s">
        <v>16</v>
      </c>
      <c r="N32" s="648"/>
      <c r="O32" s="1287"/>
      <c r="P32" s="1288"/>
      <c r="Q32" s="1288"/>
      <c r="R32" s="1288"/>
      <c r="S32" s="1288"/>
      <c r="T32" s="1288"/>
      <c r="U32" s="1288"/>
      <c r="V32" s="1289"/>
      <c r="W32" s="632" t="s">
        <v>477</v>
      </c>
      <c r="X32" s="587"/>
      <c r="Y32" s="591"/>
      <c r="Z32" s="591" t="str">
        <f t="shared" si="0"/>
        <v>Территория действия тарифа</v>
      </c>
      <c r="AA32" s="591"/>
      <c r="AB32" s="591"/>
      <c r="AC32" s="591"/>
      <c r="AD32" s="587"/>
      <c r="AE32" s="587"/>
      <c r="AF32" s="587"/>
      <c r="AG32" s="587"/>
      <c r="AH32" s="587"/>
      <c r="AI32" s="587"/>
      <c r="AJ32" s="587"/>
    </row>
    <row r="33" spans="1:36" s="525" customFormat="1" ht="22.5">
      <c r="A33" s="1231"/>
      <c r="B33" s="1231"/>
      <c r="C33" s="1231">
        <v>1</v>
      </c>
      <c r="D33" s="849"/>
      <c r="E33" s="851"/>
      <c r="F33" s="851"/>
      <c r="G33" s="851"/>
      <c r="H33" s="851"/>
      <c r="I33" s="853"/>
      <c r="J33" s="845"/>
      <c r="K33" s="848"/>
      <c r="L33" s="595" t="str">
        <f>mergeValue(A33) &amp;"."&amp; mergeValue(B33)&amp;"."&amp; mergeValue(C33)</f>
        <v>1.1.1</v>
      </c>
      <c r="M33" s="549" t="s">
        <v>7</v>
      </c>
      <c r="N33" s="648"/>
      <c r="O33" s="1287"/>
      <c r="P33" s="1288"/>
      <c r="Q33" s="1288"/>
      <c r="R33" s="1288"/>
      <c r="S33" s="1288"/>
      <c r="T33" s="1288"/>
      <c r="U33" s="1288"/>
      <c r="V33" s="1289"/>
      <c r="W33" s="632" t="s">
        <v>633</v>
      </c>
      <c r="X33" s="587"/>
      <c r="Y33" s="591"/>
      <c r="Z33" s="591" t="str">
        <f t="shared" si="0"/>
        <v xml:space="preserve">Наименование системы теплоснабжения </v>
      </c>
      <c r="AA33" s="591"/>
      <c r="AB33" s="591"/>
      <c r="AC33" s="591"/>
      <c r="AD33" s="587"/>
      <c r="AE33" s="587"/>
      <c r="AF33" s="587"/>
      <c r="AG33" s="587"/>
      <c r="AH33" s="587"/>
      <c r="AI33" s="587"/>
      <c r="AJ33" s="587"/>
    </row>
    <row r="34" spans="1:36" s="525" customFormat="1" ht="22.5">
      <c r="A34" s="1231"/>
      <c r="B34" s="1231"/>
      <c r="C34" s="1231"/>
      <c r="D34" s="1231">
        <v>1</v>
      </c>
      <c r="E34" s="851"/>
      <c r="F34" s="851"/>
      <c r="G34" s="851"/>
      <c r="H34" s="851"/>
      <c r="I34" s="853"/>
      <c r="J34" s="845"/>
      <c r="K34" s="848"/>
      <c r="L34" s="595" t="str">
        <f>mergeValue(A34) &amp;"."&amp; mergeValue(B34)&amp;"."&amp; mergeValue(C34)&amp;"."&amp; mergeValue(D34)</f>
        <v>1.1.1.1</v>
      </c>
      <c r="M34" s="550" t="s">
        <v>22</v>
      </c>
      <c r="N34" s="648"/>
      <c r="O34" s="1287"/>
      <c r="P34" s="1288"/>
      <c r="Q34" s="1288"/>
      <c r="R34" s="1288"/>
      <c r="S34" s="1288"/>
      <c r="T34" s="1288"/>
      <c r="U34" s="1288"/>
      <c r="V34" s="1289"/>
      <c r="W34" s="632" t="s">
        <v>634</v>
      </c>
      <c r="X34" s="587"/>
      <c r="Y34" s="591"/>
      <c r="Z34" s="591" t="str">
        <f t="shared" si="0"/>
        <v xml:space="preserve">Источник тепловой энергии  </v>
      </c>
      <c r="AA34" s="591"/>
      <c r="AB34" s="591"/>
      <c r="AC34" s="591"/>
      <c r="AD34" s="587"/>
      <c r="AE34" s="587"/>
      <c r="AF34" s="587"/>
      <c r="AG34" s="587"/>
      <c r="AH34" s="587"/>
      <c r="AI34" s="587"/>
      <c r="AJ34" s="587"/>
    </row>
    <row r="35" spans="1:36" s="525" customFormat="1" ht="101.25">
      <c r="A35" s="1231"/>
      <c r="B35" s="1231"/>
      <c r="C35" s="1231"/>
      <c r="D35" s="1231"/>
      <c r="E35" s="1231">
        <v>1</v>
      </c>
      <c r="F35" s="851"/>
      <c r="G35" s="851"/>
      <c r="H35" s="849">
        <v>1</v>
      </c>
      <c r="I35" s="1231">
        <v>1</v>
      </c>
      <c r="J35" s="851"/>
      <c r="K35" s="856"/>
      <c r="L35" s="595" t="str">
        <f>mergeValue(A35) &amp;"."&amp; mergeValue(B35)&amp;"."&amp; mergeValue(C35)&amp;"."&amp; mergeValue(D35)&amp;"."&amp; mergeValue(E35)</f>
        <v>1.1.1.1.1</v>
      </c>
      <c r="M35" s="556" t="s">
        <v>9</v>
      </c>
      <c r="N35" s="648"/>
      <c r="O35" s="1234"/>
      <c r="P35" s="1235"/>
      <c r="Q35" s="1235"/>
      <c r="R35" s="1235"/>
      <c r="S35" s="1235"/>
      <c r="T35" s="1235"/>
      <c r="U35" s="1235"/>
      <c r="V35" s="1236"/>
      <c r="W35" s="632" t="s">
        <v>638</v>
      </c>
      <c r="X35" s="587"/>
      <c r="Y35" s="591"/>
      <c r="Z35" s="591" t="str">
        <f t="shared" si="0"/>
        <v>Схема подключения теплопотребляющей установки к коллектору источника тепловой энергии</v>
      </c>
      <c r="AA35" s="591"/>
      <c r="AB35" s="591"/>
      <c r="AC35" s="591"/>
      <c r="AD35" s="587"/>
      <c r="AE35" s="587"/>
      <c r="AF35" s="587"/>
      <c r="AG35" s="587"/>
      <c r="AH35" s="587"/>
      <c r="AI35" s="587"/>
      <c r="AJ35" s="587"/>
    </row>
    <row r="36" spans="1:36" s="525" customFormat="1" ht="90">
      <c r="A36" s="1231"/>
      <c r="B36" s="1231"/>
      <c r="C36" s="1231"/>
      <c r="D36" s="1231"/>
      <c r="E36" s="1231"/>
      <c r="F36" s="1231">
        <v>1</v>
      </c>
      <c r="G36" s="849"/>
      <c r="H36" s="849"/>
      <c r="I36" s="1231"/>
      <c r="J36" s="1231">
        <v>1</v>
      </c>
      <c r="K36" s="857"/>
      <c r="L36" s="595" t="str">
        <f>mergeValue(A36) &amp;"."&amp; mergeValue(B36)&amp;"."&amp; mergeValue(C36)&amp;"."&amp; mergeValue(D36)&amp;"."&amp; mergeValue(E36)&amp;"."&amp; mergeValue(F36)</f>
        <v>1.1.1.1.1.1</v>
      </c>
      <c r="M36" s="557" t="s">
        <v>10</v>
      </c>
      <c r="N36" s="648"/>
      <c r="O36" s="1234"/>
      <c r="P36" s="1235"/>
      <c r="Q36" s="1235"/>
      <c r="R36" s="1235"/>
      <c r="S36" s="1235"/>
      <c r="T36" s="1235"/>
      <c r="U36" s="1235"/>
      <c r="V36" s="1236"/>
      <c r="W36" s="632" t="s">
        <v>636</v>
      </c>
      <c r="X36" s="587"/>
      <c r="Y36" s="591"/>
      <c r="Z36" s="591" t="str">
        <f t="shared" si="0"/>
        <v>Группа потребителей</v>
      </c>
      <c r="AA36" s="591"/>
      <c r="AB36" s="591"/>
      <c r="AC36" s="591"/>
      <c r="AD36" s="587"/>
      <c r="AE36" s="587"/>
      <c r="AF36" s="587"/>
      <c r="AG36" s="587"/>
      <c r="AH36" s="587"/>
      <c r="AI36" s="587"/>
      <c r="AJ36" s="587"/>
    </row>
    <row r="37" spans="1:36" s="525" customFormat="1" ht="195.75" customHeight="1">
      <c r="A37" s="1231"/>
      <c r="B37" s="1231"/>
      <c r="C37" s="1231"/>
      <c r="D37" s="1231"/>
      <c r="E37" s="1231"/>
      <c r="F37" s="1231"/>
      <c r="G37" s="849">
        <v>1</v>
      </c>
      <c r="H37" s="849"/>
      <c r="I37" s="1231"/>
      <c r="J37" s="1231"/>
      <c r="K37" s="857">
        <v>1</v>
      </c>
      <c r="L37" s="595" t="str">
        <f>mergeValue(A37) &amp;"."&amp; mergeValue(B37)&amp;"."&amp; mergeValue(C37)&amp;"."&amp; mergeValue(D37)&amp;"."&amp; mergeValue(E37)&amp;"."&amp; mergeValue(F37)&amp;"."&amp; mergeValue(G37)</f>
        <v>1.1.1.1.1.1.1</v>
      </c>
      <c r="M37" s="1070"/>
      <c r="N37" s="648"/>
      <c r="O37" s="564"/>
      <c r="P37" s="564"/>
      <c r="Q37" s="1095"/>
      <c r="R37" s="1226"/>
      <c r="S37" s="1227" t="s">
        <v>84</v>
      </c>
      <c r="T37" s="1226"/>
      <c r="U37" s="1227" t="s">
        <v>84</v>
      </c>
      <c r="V37" s="564"/>
      <c r="W37" s="1201" t="s">
        <v>655</v>
      </c>
      <c r="X37" s="587" t="str">
        <f>strCheckDate(O38:V38)</f>
        <v/>
      </c>
      <c r="Y37" s="591"/>
      <c r="Z37" s="591" t="str">
        <f t="shared" si="0"/>
        <v/>
      </c>
      <c r="AA37" s="591"/>
      <c r="AB37" s="591"/>
      <c r="AC37" s="591"/>
      <c r="AD37" s="587"/>
      <c r="AE37" s="587"/>
      <c r="AF37" s="587"/>
      <c r="AG37" s="587"/>
      <c r="AH37" s="587"/>
      <c r="AI37" s="587"/>
      <c r="AJ37" s="587"/>
    </row>
    <row r="38" spans="1:36" s="525" customFormat="1" ht="14.25" hidden="1" customHeight="1">
      <c r="A38" s="1231"/>
      <c r="B38" s="1231"/>
      <c r="C38" s="1231"/>
      <c r="D38" s="1231"/>
      <c r="E38" s="1231"/>
      <c r="F38" s="1231"/>
      <c r="G38" s="849"/>
      <c r="H38" s="849"/>
      <c r="I38" s="1231"/>
      <c r="J38" s="1231"/>
      <c r="K38" s="857"/>
      <c r="L38" s="602"/>
      <c r="M38" s="648"/>
      <c r="N38" s="648"/>
      <c r="O38" s="564"/>
      <c r="P38" s="564"/>
      <c r="Q38" s="586" t="str">
        <f>R37 &amp; "-" &amp; T37</f>
        <v>-</v>
      </c>
      <c r="R38" s="1226"/>
      <c r="S38" s="1227"/>
      <c r="T38" s="1226"/>
      <c r="U38" s="1227"/>
      <c r="V38" s="564"/>
      <c r="W38" s="1201"/>
      <c r="X38" s="587"/>
      <c r="Y38" s="591"/>
      <c r="Z38" s="591" t="str">
        <f t="shared" si="0"/>
        <v/>
      </c>
      <c r="AA38" s="591"/>
      <c r="AB38" s="591"/>
      <c r="AC38" s="591"/>
      <c r="AD38" s="587"/>
      <c r="AE38" s="587"/>
      <c r="AF38" s="587"/>
      <c r="AG38" s="587"/>
      <c r="AH38" s="587"/>
      <c r="AI38" s="587"/>
      <c r="AJ38" s="587"/>
    </row>
    <row r="39" spans="1:36" s="525" customFormat="1" ht="15" customHeight="1">
      <c r="A39" s="1231"/>
      <c r="B39" s="1231"/>
      <c r="C39" s="1231"/>
      <c r="D39" s="1231"/>
      <c r="E39" s="1231"/>
      <c r="F39" s="1231"/>
      <c r="G39" s="851"/>
      <c r="H39" s="849"/>
      <c r="I39" s="1231"/>
      <c r="J39" s="1231"/>
      <c r="K39" s="856"/>
      <c r="L39" s="540"/>
      <c r="M39" s="559" t="s">
        <v>25</v>
      </c>
      <c r="N39" s="566"/>
      <c r="O39" s="566"/>
      <c r="P39" s="566"/>
      <c r="Q39" s="566"/>
      <c r="R39" s="566"/>
      <c r="S39" s="566"/>
      <c r="T39" s="566"/>
      <c r="U39" s="566"/>
      <c r="V39" s="562"/>
      <c r="W39" s="1201"/>
      <c r="X39" s="587"/>
      <c r="Y39" s="591"/>
      <c r="Z39" s="591" t="str">
        <f t="shared" si="0"/>
        <v>Добавить вид теплоносителя (параметры теплоносителя)</v>
      </c>
      <c r="AA39" s="591"/>
      <c r="AB39" s="591"/>
      <c r="AC39" s="591"/>
      <c r="AD39" s="587"/>
      <c r="AE39" s="587"/>
      <c r="AF39" s="587"/>
      <c r="AG39" s="587"/>
      <c r="AH39" s="587"/>
      <c r="AI39" s="587"/>
      <c r="AJ39" s="587"/>
    </row>
    <row r="40" spans="1:36" s="525" customFormat="1" ht="15" customHeight="1">
      <c r="A40" s="1231"/>
      <c r="B40" s="1231"/>
      <c r="C40" s="1231"/>
      <c r="D40" s="1231"/>
      <c r="E40" s="1231"/>
      <c r="F40" s="851"/>
      <c r="G40" s="851"/>
      <c r="H40" s="849"/>
      <c r="I40" s="1231"/>
      <c r="J40" s="851"/>
      <c r="K40" s="856"/>
      <c r="L40" s="540"/>
      <c r="M40" s="558" t="s">
        <v>11</v>
      </c>
      <c r="N40" s="566"/>
      <c r="O40" s="566"/>
      <c r="P40" s="566"/>
      <c r="Q40" s="566"/>
      <c r="R40" s="566"/>
      <c r="S40" s="566"/>
      <c r="T40" s="566"/>
      <c r="U40" s="565"/>
      <c r="V40" s="566"/>
      <c r="W40" s="667"/>
      <c r="X40" s="587"/>
      <c r="Y40" s="591"/>
      <c r="Z40" s="591" t="str">
        <f t="shared" si="0"/>
        <v>Добавить группу потребителей</v>
      </c>
      <c r="AA40" s="591"/>
      <c r="AB40" s="591"/>
      <c r="AC40" s="591"/>
      <c r="AD40" s="587"/>
      <c r="AE40" s="587"/>
      <c r="AF40" s="587"/>
      <c r="AG40" s="587"/>
      <c r="AH40" s="587"/>
      <c r="AI40" s="587"/>
      <c r="AJ40" s="587"/>
    </row>
    <row r="41" spans="1:36" s="525" customFormat="1" ht="15" customHeight="1">
      <c r="A41" s="1231"/>
      <c r="B41" s="1231"/>
      <c r="C41" s="1231"/>
      <c r="D41" s="1231"/>
      <c r="E41" s="855"/>
      <c r="F41" s="851"/>
      <c r="G41" s="851"/>
      <c r="H41" s="851"/>
      <c r="I41" s="847"/>
      <c r="J41" s="844"/>
      <c r="K41" s="854"/>
      <c r="L41" s="540"/>
      <c r="M41" s="553" t="s">
        <v>12</v>
      </c>
      <c r="N41" s="566"/>
      <c r="O41" s="566"/>
      <c r="P41" s="566"/>
      <c r="Q41" s="566"/>
      <c r="R41" s="566"/>
      <c r="S41" s="566"/>
      <c r="T41" s="566"/>
      <c r="U41" s="565"/>
      <c r="V41" s="566"/>
      <c r="W41" s="667"/>
      <c r="X41" s="587"/>
      <c r="Y41" s="591"/>
      <c r="Z41" s="591" t="str">
        <f t="shared" si="0"/>
        <v>Добавить схему подключения</v>
      </c>
      <c r="AA41" s="591"/>
      <c r="AB41" s="591"/>
      <c r="AC41" s="591"/>
      <c r="AD41" s="587"/>
      <c r="AE41" s="587"/>
      <c r="AF41" s="587"/>
      <c r="AG41" s="587"/>
      <c r="AH41" s="587"/>
      <c r="AI41" s="587"/>
      <c r="AJ41" s="587"/>
    </row>
    <row r="42" spans="1:36" s="525" customFormat="1" ht="15" customHeight="1">
      <c r="A42" s="1231"/>
      <c r="B42" s="1231"/>
      <c r="C42" s="1231"/>
      <c r="D42" s="855"/>
      <c r="E42" s="855"/>
      <c r="F42" s="851"/>
      <c r="G42" s="851"/>
      <c r="H42" s="851"/>
      <c r="I42" s="847"/>
      <c r="J42" s="844"/>
      <c r="K42" s="854"/>
      <c r="L42" s="540"/>
      <c r="M42" s="552" t="s">
        <v>17</v>
      </c>
      <c r="N42" s="566"/>
      <c r="O42" s="566"/>
      <c r="P42" s="566"/>
      <c r="Q42" s="566"/>
      <c r="R42" s="566"/>
      <c r="S42" s="566"/>
      <c r="T42" s="566"/>
      <c r="U42" s="565"/>
      <c r="V42" s="566"/>
      <c r="W42" s="667"/>
      <c r="X42" s="587"/>
      <c r="Y42" s="591"/>
      <c r="Z42" s="591" t="str">
        <f t="shared" si="0"/>
        <v>Добавить источник тепловой энергии</v>
      </c>
      <c r="AA42" s="591"/>
      <c r="AB42" s="591"/>
      <c r="AC42" s="591"/>
      <c r="AD42" s="587"/>
      <c r="AE42" s="587"/>
      <c r="AF42" s="587"/>
      <c r="AG42" s="587"/>
      <c r="AH42" s="587"/>
      <c r="AI42" s="587"/>
      <c r="AJ42" s="587"/>
    </row>
    <row r="43" spans="1:36" s="525" customFormat="1" ht="15" customHeight="1">
      <c r="A43" s="1231"/>
      <c r="B43" s="1231"/>
      <c r="C43" s="855"/>
      <c r="D43" s="855"/>
      <c r="E43" s="855"/>
      <c r="F43" s="855"/>
      <c r="G43" s="860"/>
      <c r="H43" s="847"/>
      <c r="I43" s="858"/>
      <c r="J43" s="844"/>
      <c r="K43" s="859"/>
      <c r="L43" s="540"/>
      <c r="M43" s="551" t="s">
        <v>18</v>
      </c>
      <c r="N43" s="566"/>
      <c r="O43" s="566"/>
      <c r="P43" s="566"/>
      <c r="Q43" s="566"/>
      <c r="R43" s="566"/>
      <c r="S43" s="566"/>
      <c r="T43" s="566"/>
      <c r="U43" s="565"/>
      <c r="V43" s="566"/>
      <c r="W43" s="667"/>
      <c r="X43" s="587"/>
      <c r="Y43" s="591"/>
      <c r="Z43" s="591" t="str">
        <f t="shared" si="0"/>
        <v>Добавить наименование системы теплоснабжения</v>
      </c>
      <c r="AA43" s="591"/>
      <c r="AB43" s="591"/>
      <c r="AC43" s="591"/>
      <c r="AD43" s="587"/>
      <c r="AE43" s="587"/>
      <c r="AF43" s="587"/>
      <c r="AG43" s="587"/>
      <c r="AH43" s="587"/>
      <c r="AI43" s="587"/>
      <c r="AJ43" s="587"/>
    </row>
    <row r="44" spans="1:36" s="525" customFormat="1" ht="15" customHeight="1">
      <c r="A44" s="1231"/>
      <c r="B44" s="855"/>
      <c r="C44" s="855"/>
      <c r="D44" s="855"/>
      <c r="E44" s="855"/>
      <c r="F44" s="855"/>
      <c r="G44" s="860"/>
      <c r="H44" s="847"/>
      <c r="I44" s="847"/>
      <c r="J44" s="844"/>
      <c r="K44" s="854"/>
      <c r="L44" s="540"/>
      <c r="M44" s="560" t="s">
        <v>19</v>
      </c>
      <c r="N44" s="566"/>
      <c r="O44" s="566"/>
      <c r="P44" s="566"/>
      <c r="Q44" s="566"/>
      <c r="R44" s="566"/>
      <c r="S44" s="566"/>
      <c r="T44" s="566"/>
      <c r="U44" s="565"/>
      <c r="V44" s="566"/>
      <c r="W44" s="667"/>
      <c r="X44" s="587"/>
      <c r="Y44" s="591"/>
      <c r="Z44" s="591" t="str">
        <f t="shared" si="0"/>
        <v>Добавить территорию действия тарифа</v>
      </c>
      <c r="AA44" s="591"/>
      <c r="AB44" s="591"/>
      <c r="AC44" s="591"/>
      <c r="AD44" s="587"/>
      <c r="AE44" s="587"/>
      <c r="AF44" s="587"/>
      <c r="AG44" s="587"/>
      <c r="AH44" s="587"/>
      <c r="AI44" s="587"/>
      <c r="AJ44" s="587"/>
    </row>
    <row r="45" spans="1:36" s="524" customFormat="1" ht="15" customHeight="1">
      <c r="A45" s="843"/>
      <c r="B45" s="843"/>
      <c r="C45" s="843"/>
      <c r="D45" s="843"/>
      <c r="E45" s="843"/>
      <c r="F45" s="843"/>
      <c r="G45" s="843"/>
      <c r="H45" s="843"/>
      <c r="I45" s="843"/>
      <c r="J45" s="843"/>
      <c r="K45" s="843"/>
      <c r="L45" s="494"/>
      <c r="M45" s="567" t="s">
        <v>309</v>
      </c>
      <c r="N45" s="566"/>
      <c r="O45" s="566"/>
      <c r="P45" s="566"/>
      <c r="Q45" s="566"/>
      <c r="R45" s="566"/>
      <c r="S45" s="566"/>
      <c r="T45" s="566"/>
      <c r="U45" s="565"/>
      <c r="V45" s="566"/>
      <c r="W45" s="667"/>
      <c r="X45" s="589"/>
      <c r="Y45" s="589"/>
      <c r="Z45" s="589"/>
      <c r="AA45" s="589"/>
      <c r="AB45" s="589"/>
      <c r="AC45" s="589"/>
      <c r="AD45" s="589"/>
      <c r="AE45" s="589"/>
      <c r="AF45" s="589"/>
      <c r="AG45" s="589"/>
      <c r="AH45" s="589"/>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71"/>
      <c r="M48" s="471"/>
      <c r="N48" s="471"/>
      <c r="O48" s="471"/>
      <c r="P48" s="471"/>
      <c r="Q48" s="471"/>
      <c r="R48" s="471"/>
      <c r="S48" s="471"/>
      <c r="T48" s="471"/>
      <c r="U48" s="471"/>
      <c r="V48" s="471"/>
      <c r="W48" s="471"/>
      <c r="X48" s="204"/>
      <c r="Y48" s="204"/>
      <c r="Z48" s="204"/>
      <c r="AA48" s="204"/>
      <c r="AB48" s="204"/>
      <c r="AC48" s="204"/>
      <c r="AD48" s="204"/>
      <c r="AE48" s="204"/>
      <c r="AF48" s="204"/>
      <c r="AG48" s="204"/>
      <c r="AH48" s="204"/>
      <c r="AI48" s="204"/>
      <c r="AJ48" s="204"/>
    </row>
    <row r="49" spans="1:36" s="525" customFormat="1" ht="22.5">
      <c r="A49" s="1231">
        <v>1</v>
      </c>
      <c r="B49" s="867"/>
      <c r="C49" s="867"/>
      <c r="D49" s="867"/>
      <c r="E49" s="868"/>
      <c r="F49" s="869"/>
      <c r="G49" s="869"/>
      <c r="H49" s="869"/>
      <c r="I49" s="870"/>
      <c r="J49" s="865"/>
      <c r="K49" s="872"/>
      <c r="L49" s="595">
        <f>mergeValue(A49)</f>
        <v>1</v>
      </c>
      <c r="M49" s="643" t="s">
        <v>20</v>
      </c>
      <c r="N49" s="648"/>
      <c r="O49" s="1287"/>
      <c r="P49" s="1288"/>
      <c r="Q49" s="1288"/>
      <c r="R49" s="1288"/>
      <c r="S49" s="1288"/>
      <c r="T49" s="1288"/>
      <c r="U49" s="1288"/>
      <c r="V49" s="1289"/>
      <c r="W49" s="632" t="s">
        <v>476</v>
      </c>
      <c r="X49" s="587"/>
      <c r="Y49" s="591"/>
      <c r="Z49" s="591" t="str">
        <f t="shared" ref="Z49:Z62" si="1">IF(M49="","",M49 )</f>
        <v>Наименование тарифа</v>
      </c>
      <c r="AA49" s="591"/>
      <c r="AB49" s="591"/>
      <c r="AC49" s="591"/>
      <c r="AD49" s="587"/>
      <c r="AE49" s="587"/>
      <c r="AF49" s="587"/>
      <c r="AG49" s="587"/>
      <c r="AH49" s="587"/>
      <c r="AI49" s="587"/>
      <c r="AJ49" s="587"/>
    </row>
    <row r="50" spans="1:36" s="525" customFormat="1" ht="22.5">
      <c r="A50" s="1231"/>
      <c r="B50" s="1231">
        <v>1</v>
      </c>
      <c r="C50" s="867"/>
      <c r="D50" s="867"/>
      <c r="E50" s="869"/>
      <c r="F50" s="869"/>
      <c r="G50" s="869"/>
      <c r="H50" s="869"/>
      <c r="I50" s="864"/>
      <c r="J50" s="863"/>
      <c r="K50" s="866"/>
      <c r="L50" s="595" t="str">
        <f>mergeValue(A50) &amp;"."&amp; mergeValue(B50)</f>
        <v>1.1</v>
      </c>
      <c r="M50" s="548" t="s">
        <v>16</v>
      </c>
      <c r="N50" s="648"/>
      <c r="O50" s="1287"/>
      <c r="P50" s="1288"/>
      <c r="Q50" s="1288"/>
      <c r="R50" s="1288"/>
      <c r="S50" s="1288"/>
      <c r="T50" s="1288"/>
      <c r="U50" s="1288"/>
      <c r="V50" s="1289"/>
      <c r="W50" s="632" t="s">
        <v>477</v>
      </c>
      <c r="X50" s="587"/>
      <c r="Y50" s="591"/>
      <c r="Z50" s="591" t="str">
        <f t="shared" si="1"/>
        <v>Территория действия тарифа</v>
      </c>
      <c r="AA50" s="591"/>
      <c r="AB50" s="591"/>
      <c r="AC50" s="591"/>
      <c r="AD50" s="587"/>
      <c r="AE50" s="587"/>
      <c r="AF50" s="587"/>
      <c r="AG50" s="587"/>
      <c r="AH50" s="587"/>
      <c r="AI50" s="587"/>
      <c r="AJ50" s="587"/>
    </row>
    <row r="51" spans="1:36" s="525" customFormat="1" ht="22.5">
      <c r="A51" s="1231"/>
      <c r="B51" s="1231"/>
      <c r="C51" s="1231">
        <v>1</v>
      </c>
      <c r="D51" s="867"/>
      <c r="E51" s="869"/>
      <c r="F51" s="869"/>
      <c r="G51" s="869"/>
      <c r="H51" s="869"/>
      <c r="I51" s="871"/>
      <c r="J51" s="863"/>
      <c r="K51" s="866"/>
      <c r="L51" s="595" t="str">
        <f>mergeValue(A51) &amp;"."&amp; mergeValue(B51)&amp;"."&amp; mergeValue(C51)</f>
        <v>1.1.1</v>
      </c>
      <c r="M51" s="549" t="s">
        <v>7</v>
      </c>
      <c r="N51" s="648"/>
      <c r="O51" s="1287"/>
      <c r="P51" s="1288"/>
      <c r="Q51" s="1288"/>
      <c r="R51" s="1288"/>
      <c r="S51" s="1288"/>
      <c r="T51" s="1288"/>
      <c r="U51" s="1288"/>
      <c r="V51" s="1289"/>
      <c r="W51" s="632" t="s">
        <v>633</v>
      </c>
      <c r="X51" s="587"/>
      <c r="Y51" s="591"/>
      <c r="Z51" s="591" t="str">
        <f t="shared" si="1"/>
        <v xml:space="preserve">Наименование системы теплоснабжения </v>
      </c>
      <c r="AA51" s="591"/>
      <c r="AB51" s="591"/>
      <c r="AC51" s="591"/>
      <c r="AD51" s="587"/>
      <c r="AE51" s="587"/>
      <c r="AF51" s="587"/>
      <c r="AG51" s="587"/>
      <c r="AH51" s="587"/>
      <c r="AI51" s="587"/>
      <c r="AJ51" s="587"/>
    </row>
    <row r="52" spans="1:36" s="525" customFormat="1" ht="22.5">
      <c r="A52" s="1231"/>
      <c r="B52" s="1231"/>
      <c r="C52" s="1231"/>
      <c r="D52" s="1231">
        <v>1</v>
      </c>
      <c r="E52" s="869"/>
      <c r="F52" s="869"/>
      <c r="G52" s="869"/>
      <c r="H52" s="869"/>
      <c r="I52" s="871"/>
      <c r="J52" s="863"/>
      <c r="K52" s="866"/>
      <c r="L52" s="595" t="str">
        <f>mergeValue(A52) &amp;"."&amp; mergeValue(B52)&amp;"."&amp; mergeValue(C52)&amp;"."&amp; mergeValue(D52)</f>
        <v>1.1.1.1</v>
      </c>
      <c r="M52" s="550" t="s">
        <v>22</v>
      </c>
      <c r="N52" s="648"/>
      <c r="O52" s="1287"/>
      <c r="P52" s="1288"/>
      <c r="Q52" s="1288"/>
      <c r="R52" s="1288"/>
      <c r="S52" s="1288"/>
      <c r="T52" s="1288"/>
      <c r="U52" s="1288"/>
      <c r="V52" s="1289"/>
      <c r="W52" s="632" t="s">
        <v>634</v>
      </c>
      <c r="X52" s="587"/>
      <c r="Y52" s="591"/>
      <c r="Z52" s="591" t="str">
        <f t="shared" si="1"/>
        <v xml:space="preserve">Источник тепловой энергии  </v>
      </c>
      <c r="AA52" s="591"/>
      <c r="AB52" s="591"/>
      <c r="AC52" s="591"/>
      <c r="AD52" s="587"/>
      <c r="AE52" s="587"/>
      <c r="AF52" s="587"/>
      <c r="AG52" s="587"/>
      <c r="AH52" s="587"/>
      <c r="AI52" s="587"/>
      <c r="AJ52" s="587"/>
    </row>
    <row r="53" spans="1:36" s="525" customFormat="1" ht="101.25">
      <c r="A53" s="1231"/>
      <c r="B53" s="1231"/>
      <c r="C53" s="1231"/>
      <c r="D53" s="1231"/>
      <c r="E53" s="1231">
        <v>1</v>
      </c>
      <c r="F53" s="869"/>
      <c r="G53" s="869"/>
      <c r="H53" s="867">
        <v>1</v>
      </c>
      <c r="I53" s="1231">
        <v>1</v>
      </c>
      <c r="J53" s="869"/>
      <c r="K53" s="874"/>
      <c r="L53" s="595" t="str">
        <f>mergeValue(A53) &amp;"."&amp; mergeValue(B53)&amp;"."&amp; mergeValue(C53)&amp;"."&amp; mergeValue(D53)&amp;"."&amp; mergeValue(E53)</f>
        <v>1.1.1.1.1</v>
      </c>
      <c r="M53" s="556" t="s">
        <v>9</v>
      </c>
      <c r="N53" s="648"/>
      <c r="O53" s="1234"/>
      <c r="P53" s="1235"/>
      <c r="Q53" s="1235"/>
      <c r="R53" s="1235"/>
      <c r="S53" s="1235"/>
      <c r="T53" s="1235"/>
      <c r="U53" s="1235"/>
      <c r="V53" s="1236"/>
      <c r="W53" s="632" t="s">
        <v>638</v>
      </c>
      <c r="X53" s="587"/>
      <c r="Y53" s="591"/>
      <c r="Z53" s="591" t="str">
        <f t="shared" si="1"/>
        <v>Схема подключения теплопотребляющей установки к коллектору источника тепловой энергии</v>
      </c>
      <c r="AA53" s="591"/>
      <c r="AB53" s="591"/>
      <c r="AC53" s="591"/>
      <c r="AD53" s="587"/>
      <c r="AE53" s="587"/>
      <c r="AF53" s="587"/>
      <c r="AG53" s="587"/>
      <c r="AH53" s="587"/>
      <c r="AI53" s="587"/>
      <c r="AJ53" s="587"/>
    </row>
    <row r="54" spans="1:36" s="525" customFormat="1" ht="90">
      <c r="A54" s="1231"/>
      <c r="B54" s="1231"/>
      <c r="C54" s="1231"/>
      <c r="D54" s="1231"/>
      <c r="E54" s="1231"/>
      <c r="F54" s="1231">
        <v>1</v>
      </c>
      <c r="G54" s="867"/>
      <c r="H54" s="867"/>
      <c r="I54" s="1231"/>
      <c r="J54" s="1231">
        <v>1</v>
      </c>
      <c r="K54" s="875"/>
      <c r="L54" s="595" t="str">
        <f>mergeValue(A54) &amp;"."&amp; mergeValue(B54)&amp;"."&amp; mergeValue(C54)&amp;"."&amp; mergeValue(D54)&amp;"."&amp; mergeValue(E54)&amp;"."&amp; mergeValue(F54)</f>
        <v>1.1.1.1.1.1</v>
      </c>
      <c r="M54" s="557" t="s">
        <v>10</v>
      </c>
      <c r="N54" s="648"/>
      <c r="O54" s="1234"/>
      <c r="P54" s="1235"/>
      <c r="Q54" s="1235"/>
      <c r="R54" s="1235"/>
      <c r="S54" s="1235"/>
      <c r="T54" s="1235"/>
      <c r="U54" s="1235"/>
      <c r="V54" s="1236"/>
      <c r="W54" s="632" t="s">
        <v>636</v>
      </c>
      <c r="X54" s="587"/>
      <c r="Y54" s="591"/>
      <c r="Z54" s="591" t="str">
        <f t="shared" si="1"/>
        <v>Группа потребителей</v>
      </c>
      <c r="AA54" s="591"/>
      <c r="AB54" s="591"/>
      <c r="AC54" s="591"/>
      <c r="AD54" s="587"/>
      <c r="AE54" s="587"/>
      <c r="AF54" s="587"/>
      <c r="AG54" s="587"/>
      <c r="AH54" s="587"/>
      <c r="AI54" s="587"/>
      <c r="AJ54" s="587"/>
    </row>
    <row r="55" spans="1:36" s="525" customFormat="1" ht="195.75" customHeight="1">
      <c r="A55" s="1231"/>
      <c r="B55" s="1231"/>
      <c r="C55" s="1231"/>
      <c r="D55" s="1231"/>
      <c r="E55" s="1231"/>
      <c r="F55" s="1231"/>
      <c r="G55" s="867">
        <v>1</v>
      </c>
      <c r="H55" s="867"/>
      <c r="I55" s="1231"/>
      <c r="J55" s="1231"/>
      <c r="K55" s="875">
        <v>1</v>
      </c>
      <c r="L55" s="595" t="str">
        <f>mergeValue(A55) &amp;"."&amp; mergeValue(B55)&amp;"."&amp; mergeValue(C55)&amp;"."&amp; mergeValue(D55)&amp;"."&amp; mergeValue(E55)&amp;"."&amp; mergeValue(F55)&amp;"."&amp; mergeValue(G55)</f>
        <v>1.1.1.1.1.1.1</v>
      </c>
      <c r="M55" s="1070"/>
      <c r="N55" s="648"/>
      <c r="O55" s="564"/>
      <c r="P55" s="564"/>
      <c r="Q55" s="1095"/>
      <c r="R55" s="1226"/>
      <c r="S55" s="1227" t="s">
        <v>84</v>
      </c>
      <c r="T55" s="1226"/>
      <c r="U55" s="1227" t="s">
        <v>84</v>
      </c>
      <c r="V55" s="564"/>
      <c r="W55" s="1201" t="s">
        <v>655</v>
      </c>
      <c r="X55" s="587" t="str">
        <f>strCheckDate(O56:V56)</f>
        <v/>
      </c>
      <c r="Y55" s="591"/>
      <c r="Z55" s="591" t="str">
        <f t="shared" si="1"/>
        <v/>
      </c>
      <c r="AA55" s="591"/>
      <c r="AB55" s="591"/>
      <c r="AC55" s="591"/>
      <c r="AD55" s="587"/>
      <c r="AE55" s="587"/>
      <c r="AF55" s="587"/>
      <c r="AG55" s="587"/>
      <c r="AH55" s="587"/>
      <c r="AI55" s="587"/>
      <c r="AJ55" s="587"/>
    </row>
    <row r="56" spans="1:36" s="525" customFormat="1" ht="14.25" hidden="1" customHeight="1">
      <c r="A56" s="1231"/>
      <c r="B56" s="1231"/>
      <c r="C56" s="1231"/>
      <c r="D56" s="1231"/>
      <c r="E56" s="1231"/>
      <c r="F56" s="1231"/>
      <c r="G56" s="867"/>
      <c r="H56" s="867"/>
      <c r="I56" s="1231"/>
      <c r="J56" s="1231"/>
      <c r="K56" s="875"/>
      <c r="L56" s="602"/>
      <c r="M56" s="648"/>
      <c r="N56" s="648"/>
      <c r="O56" s="564"/>
      <c r="P56" s="564"/>
      <c r="Q56" s="586" t="str">
        <f>R55 &amp; "-" &amp; T55</f>
        <v>-</v>
      </c>
      <c r="R56" s="1226"/>
      <c r="S56" s="1227"/>
      <c r="T56" s="1226"/>
      <c r="U56" s="1227"/>
      <c r="V56" s="564"/>
      <c r="W56" s="1201"/>
      <c r="X56" s="587"/>
      <c r="Y56" s="591"/>
      <c r="Z56" s="591" t="str">
        <f t="shared" si="1"/>
        <v/>
      </c>
      <c r="AA56" s="591"/>
      <c r="AB56" s="591"/>
      <c r="AC56" s="591"/>
      <c r="AD56" s="587"/>
      <c r="AE56" s="587"/>
      <c r="AF56" s="587"/>
      <c r="AG56" s="587"/>
      <c r="AH56" s="587"/>
      <c r="AI56" s="587"/>
      <c r="AJ56" s="587"/>
    </row>
    <row r="57" spans="1:36" s="525" customFormat="1" ht="15" customHeight="1">
      <c r="A57" s="1231"/>
      <c r="B57" s="1231"/>
      <c r="C57" s="1231"/>
      <c r="D57" s="1231"/>
      <c r="E57" s="1231"/>
      <c r="F57" s="1231"/>
      <c r="G57" s="869"/>
      <c r="H57" s="867"/>
      <c r="I57" s="1231"/>
      <c r="J57" s="1231"/>
      <c r="K57" s="874"/>
      <c r="L57" s="540"/>
      <c r="M57" s="559" t="s">
        <v>25</v>
      </c>
      <c r="N57" s="566"/>
      <c r="O57" s="566"/>
      <c r="P57" s="566"/>
      <c r="Q57" s="566"/>
      <c r="R57" s="566"/>
      <c r="S57" s="566"/>
      <c r="T57" s="566"/>
      <c r="U57" s="566"/>
      <c r="V57" s="562"/>
      <c r="W57" s="1201"/>
      <c r="X57" s="587"/>
      <c r="Y57" s="591"/>
      <c r="Z57" s="591" t="str">
        <f t="shared" si="1"/>
        <v>Добавить вид теплоносителя (параметры теплоносителя)</v>
      </c>
      <c r="AA57" s="591"/>
      <c r="AB57" s="591"/>
      <c r="AC57" s="591"/>
      <c r="AD57" s="587"/>
      <c r="AE57" s="587"/>
      <c r="AF57" s="587"/>
      <c r="AG57" s="587"/>
      <c r="AH57" s="587"/>
      <c r="AI57" s="587"/>
      <c r="AJ57" s="587"/>
    </row>
    <row r="58" spans="1:36" s="525" customFormat="1" ht="15" customHeight="1">
      <c r="A58" s="1231"/>
      <c r="B58" s="1231"/>
      <c r="C58" s="1231"/>
      <c r="D58" s="1231"/>
      <c r="E58" s="1231"/>
      <c r="F58" s="869"/>
      <c r="G58" s="869"/>
      <c r="H58" s="867"/>
      <c r="I58" s="1231"/>
      <c r="J58" s="869"/>
      <c r="K58" s="874"/>
      <c r="L58" s="540"/>
      <c r="M58" s="558" t="s">
        <v>11</v>
      </c>
      <c r="N58" s="566"/>
      <c r="O58" s="566"/>
      <c r="P58" s="566"/>
      <c r="Q58" s="566"/>
      <c r="R58" s="566"/>
      <c r="S58" s="566"/>
      <c r="T58" s="566"/>
      <c r="U58" s="565"/>
      <c r="V58" s="566"/>
      <c r="W58" s="667"/>
      <c r="X58" s="587"/>
      <c r="Y58" s="591"/>
      <c r="Z58" s="591" t="str">
        <f t="shared" si="1"/>
        <v>Добавить группу потребителей</v>
      </c>
      <c r="AA58" s="591"/>
      <c r="AB58" s="591"/>
      <c r="AC58" s="591"/>
      <c r="AD58" s="587"/>
      <c r="AE58" s="587"/>
      <c r="AF58" s="587"/>
      <c r="AG58" s="587"/>
      <c r="AH58" s="587"/>
      <c r="AI58" s="587"/>
      <c r="AJ58" s="587"/>
    </row>
    <row r="59" spans="1:36" s="525" customFormat="1" ht="15" customHeight="1">
      <c r="A59" s="1231"/>
      <c r="B59" s="1231"/>
      <c r="C59" s="1231"/>
      <c r="D59" s="1231"/>
      <c r="E59" s="873"/>
      <c r="F59" s="869"/>
      <c r="G59" s="869"/>
      <c r="H59" s="869"/>
      <c r="I59" s="865"/>
      <c r="J59" s="862"/>
      <c r="K59" s="872"/>
      <c r="L59" s="540"/>
      <c r="M59" s="553" t="s">
        <v>12</v>
      </c>
      <c r="N59" s="566"/>
      <c r="O59" s="566"/>
      <c r="P59" s="566"/>
      <c r="Q59" s="566"/>
      <c r="R59" s="566"/>
      <c r="S59" s="566"/>
      <c r="T59" s="566"/>
      <c r="U59" s="565"/>
      <c r="V59" s="566"/>
      <c r="W59" s="667"/>
      <c r="X59" s="587"/>
      <c r="Y59" s="591"/>
      <c r="Z59" s="591" t="str">
        <f t="shared" si="1"/>
        <v>Добавить схему подключения</v>
      </c>
      <c r="AA59" s="591"/>
      <c r="AB59" s="591"/>
      <c r="AC59" s="591"/>
      <c r="AD59" s="587"/>
      <c r="AE59" s="587"/>
      <c r="AF59" s="587"/>
      <c r="AG59" s="587"/>
      <c r="AH59" s="587"/>
      <c r="AI59" s="587"/>
      <c r="AJ59" s="587"/>
    </row>
    <row r="60" spans="1:36" s="525" customFormat="1" ht="15" customHeight="1">
      <c r="A60" s="1231"/>
      <c r="B60" s="1231"/>
      <c r="C60" s="1231"/>
      <c r="D60" s="873"/>
      <c r="E60" s="873"/>
      <c r="F60" s="869"/>
      <c r="G60" s="869"/>
      <c r="H60" s="869"/>
      <c r="I60" s="865"/>
      <c r="J60" s="862"/>
      <c r="K60" s="872"/>
      <c r="L60" s="540"/>
      <c r="M60" s="552" t="s">
        <v>17</v>
      </c>
      <c r="N60" s="566"/>
      <c r="O60" s="566"/>
      <c r="P60" s="566"/>
      <c r="Q60" s="566"/>
      <c r="R60" s="566"/>
      <c r="S60" s="566"/>
      <c r="T60" s="566"/>
      <c r="U60" s="565"/>
      <c r="V60" s="566"/>
      <c r="W60" s="667"/>
      <c r="X60" s="587"/>
      <c r="Y60" s="591"/>
      <c r="Z60" s="591" t="str">
        <f t="shared" si="1"/>
        <v>Добавить источник тепловой энергии</v>
      </c>
      <c r="AA60" s="591"/>
      <c r="AB60" s="591"/>
      <c r="AC60" s="591"/>
      <c r="AD60" s="587"/>
      <c r="AE60" s="587"/>
      <c r="AF60" s="587"/>
      <c r="AG60" s="587"/>
      <c r="AH60" s="587"/>
      <c r="AI60" s="587"/>
      <c r="AJ60" s="587"/>
    </row>
    <row r="61" spans="1:36" s="525" customFormat="1" ht="15" customHeight="1">
      <c r="A61" s="1231"/>
      <c r="B61" s="1231"/>
      <c r="C61" s="873"/>
      <c r="D61" s="873"/>
      <c r="E61" s="873"/>
      <c r="F61" s="873"/>
      <c r="G61" s="878"/>
      <c r="H61" s="865"/>
      <c r="I61" s="876"/>
      <c r="J61" s="862"/>
      <c r="K61" s="877"/>
      <c r="L61" s="540"/>
      <c r="M61" s="551" t="s">
        <v>18</v>
      </c>
      <c r="N61" s="566"/>
      <c r="O61" s="566"/>
      <c r="P61" s="566"/>
      <c r="Q61" s="566"/>
      <c r="R61" s="566"/>
      <c r="S61" s="566"/>
      <c r="T61" s="566"/>
      <c r="U61" s="565"/>
      <c r="V61" s="566"/>
      <c r="W61" s="667"/>
      <c r="X61" s="587"/>
      <c r="Y61" s="591"/>
      <c r="Z61" s="591" t="str">
        <f t="shared" si="1"/>
        <v>Добавить наименование системы теплоснабжения</v>
      </c>
      <c r="AA61" s="591"/>
      <c r="AB61" s="591"/>
      <c r="AC61" s="591"/>
      <c r="AD61" s="587"/>
      <c r="AE61" s="587"/>
      <c r="AF61" s="587"/>
      <c r="AG61" s="587"/>
      <c r="AH61" s="587"/>
      <c r="AI61" s="587"/>
      <c r="AJ61" s="587"/>
    </row>
    <row r="62" spans="1:36" s="525" customFormat="1" ht="15" customHeight="1">
      <c r="A62" s="1231"/>
      <c r="B62" s="873"/>
      <c r="C62" s="873"/>
      <c r="D62" s="873"/>
      <c r="E62" s="873"/>
      <c r="F62" s="873"/>
      <c r="G62" s="878"/>
      <c r="H62" s="865"/>
      <c r="I62" s="865"/>
      <c r="J62" s="862"/>
      <c r="K62" s="872"/>
      <c r="L62" s="540"/>
      <c r="M62" s="560" t="s">
        <v>19</v>
      </c>
      <c r="N62" s="566"/>
      <c r="O62" s="566"/>
      <c r="P62" s="566"/>
      <c r="Q62" s="566"/>
      <c r="R62" s="566"/>
      <c r="S62" s="566"/>
      <c r="T62" s="566"/>
      <c r="U62" s="565"/>
      <c r="V62" s="566"/>
      <c r="W62" s="667"/>
      <c r="X62" s="587"/>
      <c r="Y62" s="591"/>
      <c r="Z62" s="591" t="str">
        <f t="shared" si="1"/>
        <v>Добавить территорию действия тарифа</v>
      </c>
      <c r="AA62" s="591"/>
      <c r="AB62" s="591"/>
      <c r="AC62" s="591"/>
      <c r="AD62" s="587"/>
      <c r="AE62" s="587"/>
      <c r="AF62" s="587"/>
      <c r="AG62" s="587"/>
      <c r="AH62" s="587"/>
      <c r="AI62" s="587"/>
      <c r="AJ62" s="587"/>
    </row>
    <row r="63" spans="1:36" s="524" customFormat="1" ht="15" customHeight="1">
      <c r="A63" s="861"/>
      <c r="B63" s="861"/>
      <c r="C63" s="861"/>
      <c r="D63" s="861"/>
      <c r="E63" s="861"/>
      <c r="F63" s="861"/>
      <c r="G63" s="861"/>
      <c r="H63" s="861"/>
      <c r="I63" s="861"/>
      <c r="J63" s="861"/>
      <c r="K63" s="861"/>
      <c r="L63" s="494"/>
      <c r="M63" s="567" t="s">
        <v>309</v>
      </c>
      <c r="N63" s="566"/>
      <c r="O63" s="566"/>
      <c r="P63" s="566"/>
      <c r="Q63" s="566"/>
      <c r="R63" s="566"/>
      <c r="S63" s="566"/>
      <c r="T63" s="566"/>
      <c r="U63" s="565"/>
      <c r="V63" s="767"/>
      <c r="W63" s="767"/>
      <c r="X63" s="767"/>
      <c r="Y63" s="767"/>
      <c r="Z63" s="767"/>
      <c r="AA63" s="767"/>
      <c r="AB63" s="766"/>
      <c r="AC63" s="767"/>
      <c r="AD63" s="667"/>
      <c r="AE63" s="589"/>
      <c r="AF63" s="589"/>
      <c r="AG63" s="589"/>
      <c r="AH63" s="589"/>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5" customFormat="1" ht="22.5">
      <c r="A67" s="1231">
        <v>1</v>
      </c>
      <c r="B67" s="885"/>
      <c r="C67" s="885"/>
      <c r="D67" s="885"/>
      <c r="E67" s="886"/>
      <c r="F67" s="887"/>
      <c r="G67" s="887"/>
      <c r="H67" s="887"/>
      <c r="I67" s="888"/>
      <c r="J67" s="883"/>
      <c r="K67" s="890"/>
      <c r="L67" s="595">
        <f>mergeValue(A67)</f>
        <v>1</v>
      </c>
      <c r="M67" s="643" t="s">
        <v>20</v>
      </c>
      <c r="N67" s="648"/>
      <c r="O67" s="1287"/>
      <c r="P67" s="1288"/>
      <c r="Q67" s="1288"/>
      <c r="R67" s="1288"/>
      <c r="S67" s="1288"/>
      <c r="T67" s="1288"/>
      <c r="U67" s="1288"/>
      <c r="V67" s="1289"/>
      <c r="W67" s="632" t="s">
        <v>476</v>
      </c>
      <c r="X67" s="587"/>
      <c r="Y67" s="591"/>
      <c r="Z67" s="591" t="str">
        <f t="shared" ref="Z67:Z80" si="2">IF(M67="","",M67 )</f>
        <v>Наименование тарифа</v>
      </c>
      <c r="AA67" s="591"/>
      <c r="AB67" s="591"/>
      <c r="AC67" s="591"/>
      <c r="AD67" s="587"/>
      <c r="AE67" s="587"/>
      <c r="AF67" s="587"/>
      <c r="AG67" s="587"/>
      <c r="AH67" s="587"/>
      <c r="AI67" s="587"/>
      <c r="AJ67" s="587"/>
    </row>
    <row r="68" spans="1:36" s="525" customFormat="1" ht="22.5">
      <c r="A68" s="1231"/>
      <c r="B68" s="1231">
        <v>1</v>
      </c>
      <c r="C68" s="885"/>
      <c r="D68" s="885"/>
      <c r="E68" s="887"/>
      <c r="F68" s="887"/>
      <c r="G68" s="887"/>
      <c r="H68" s="887"/>
      <c r="I68" s="882"/>
      <c r="J68" s="881"/>
      <c r="K68" s="884"/>
      <c r="L68" s="595" t="str">
        <f>mergeValue(A68) &amp;"."&amp; mergeValue(B68)</f>
        <v>1.1</v>
      </c>
      <c r="M68" s="548" t="s">
        <v>16</v>
      </c>
      <c r="N68" s="648"/>
      <c r="O68" s="1287"/>
      <c r="P68" s="1288"/>
      <c r="Q68" s="1288"/>
      <c r="R68" s="1288"/>
      <c r="S68" s="1288"/>
      <c r="T68" s="1288"/>
      <c r="U68" s="1288"/>
      <c r="V68" s="1289"/>
      <c r="W68" s="632" t="s">
        <v>477</v>
      </c>
      <c r="X68" s="587"/>
      <c r="Y68" s="591"/>
      <c r="Z68" s="591" t="str">
        <f t="shared" si="2"/>
        <v>Территория действия тарифа</v>
      </c>
      <c r="AA68" s="591"/>
      <c r="AB68" s="591"/>
      <c r="AC68" s="591"/>
      <c r="AD68" s="587"/>
      <c r="AE68" s="587"/>
      <c r="AF68" s="587"/>
      <c r="AG68" s="587"/>
      <c r="AH68" s="587"/>
      <c r="AI68" s="587"/>
      <c r="AJ68" s="587"/>
    </row>
    <row r="69" spans="1:36" s="525" customFormat="1" ht="22.5">
      <c r="A69" s="1231"/>
      <c r="B69" s="1231"/>
      <c r="C69" s="1231">
        <v>1</v>
      </c>
      <c r="D69" s="885"/>
      <c r="E69" s="887"/>
      <c r="F69" s="887"/>
      <c r="G69" s="887"/>
      <c r="H69" s="887"/>
      <c r="I69" s="889"/>
      <c r="J69" s="881"/>
      <c r="K69" s="884"/>
      <c r="L69" s="595" t="str">
        <f>mergeValue(A69) &amp;"."&amp; mergeValue(B69)&amp;"."&amp; mergeValue(C69)</f>
        <v>1.1.1</v>
      </c>
      <c r="M69" s="549" t="s">
        <v>7</v>
      </c>
      <c r="N69" s="648"/>
      <c r="O69" s="1287"/>
      <c r="P69" s="1288"/>
      <c r="Q69" s="1288"/>
      <c r="R69" s="1288"/>
      <c r="S69" s="1288"/>
      <c r="T69" s="1288"/>
      <c r="U69" s="1288"/>
      <c r="V69" s="1289"/>
      <c r="W69" s="632" t="s">
        <v>633</v>
      </c>
      <c r="X69" s="587"/>
      <c r="Y69" s="591"/>
      <c r="Z69" s="591" t="str">
        <f t="shared" si="2"/>
        <v xml:space="preserve">Наименование системы теплоснабжения </v>
      </c>
      <c r="AA69" s="591"/>
      <c r="AB69" s="591"/>
      <c r="AC69" s="591"/>
      <c r="AD69" s="587"/>
      <c r="AE69" s="587"/>
      <c r="AF69" s="587"/>
      <c r="AG69" s="587"/>
      <c r="AH69" s="587"/>
      <c r="AI69" s="587"/>
      <c r="AJ69" s="587"/>
    </row>
    <row r="70" spans="1:36" s="525" customFormat="1" ht="22.5">
      <c r="A70" s="1231"/>
      <c r="B70" s="1231"/>
      <c r="C70" s="1231"/>
      <c r="D70" s="1231">
        <v>1</v>
      </c>
      <c r="E70" s="887"/>
      <c r="F70" s="887"/>
      <c r="G70" s="887"/>
      <c r="H70" s="887"/>
      <c r="I70" s="889"/>
      <c r="J70" s="881"/>
      <c r="K70" s="884"/>
      <c r="L70" s="595" t="str">
        <f>mergeValue(A70) &amp;"."&amp; mergeValue(B70)&amp;"."&amp; mergeValue(C70)&amp;"."&amp; mergeValue(D70)</f>
        <v>1.1.1.1</v>
      </c>
      <c r="M70" s="550" t="s">
        <v>22</v>
      </c>
      <c r="N70" s="648"/>
      <c r="O70" s="1287"/>
      <c r="P70" s="1288"/>
      <c r="Q70" s="1288"/>
      <c r="R70" s="1288"/>
      <c r="S70" s="1288"/>
      <c r="T70" s="1288"/>
      <c r="U70" s="1288"/>
      <c r="V70" s="1289"/>
      <c r="W70" s="632" t="s">
        <v>634</v>
      </c>
      <c r="X70" s="587"/>
      <c r="Y70" s="591"/>
      <c r="Z70" s="591" t="str">
        <f t="shared" si="2"/>
        <v xml:space="preserve">Источник тепловой энергии  </v>
      </c>
      <c r="AA70" s="591"/>
      <c r="AB70" s="591"/>
      <c r="AC70" s="591"/>
      <c r="AD70" s="587"/>
      <c r="AE70" s="587"/>
      <c r="AF70" s="587"/>
      <c r="AG70" s="587"/>
      <c r="AH70" s="587"/>
      <c r="AI70" s="587"/>
      <c r="AJ70" s="587"/>
    </row>
    <row r="71" spans="1:36" s="525" customFormat="1" ht="101.25">
      <c r="A71" s="1231"/>
      <c r="B71" s="1231"/>
      <c r="C71" s="1231"/>
      <c r="D71" s="1231"/>
      <c r="E71" s="1231">
        <v>1</v>
      </c>
      <c r="F71" s="887"/>
      <c r="G71" s="887"/>
      <c r="H71" s="885">
        <v>1</v>
      </c>
      <c r="I71" s="1231">
        <v>1</v>
      </c>
      <c r="J71" s="887"/>
      <c r="K71" s="892"/>
      <c r="L71" s="595" t="str">
        <f>mergeValue(A71) &amp;"."&amp; mergeValue(B71)&amp;"."&amp; mergeValue(C71)&amp;"."&amp; mergeValue(D71)&amp;"."&amp; mergeValue(E71)</f>
        <v>1.1.1.1.1</v>
      </c>
      <c r="M71" s="556" t="s">
        <v>9</v>
      </c>
      <c r="N71" s="648"/>
      <c r="O71" s="1234"/>
      <c r="P71" s="1235"/>
      <c r="Q71" s="1235"/>
      <c r="R71" s="1235"/>
      <c r="S71" s="1235"/>
      <c r="T71" s="1235"/>
      <c r="U71" s="1235"/>
      <c r="V71" s="1236"/>
      <c r="W71" s="632" t="s">
        <v>638</v>
      </c>
      <c r="X71" s="587"/>
      <c r="Y71" s="591"/>
      <c r="Z71" s="591" t="str">
        <f t="shared" si="2"/>
        <v>Схема подключения теплопотребляющей установки к коллектору источника тепловой энергии</v>
      </c>
      <c r="AA71" s="591"/>
      <c r="AB71" s="591"/>
      <c r="AC71" s="591"/>
      <c r="AD71" s="587"/>
      <c r="AE71" s="587"/>
      <c r="AF71" s="587"/>
      <c r="AG71" s="587"/>
      <c r="AH71" s="587"/>
      <c r="AI71" s="587"/>
      <c r="AJ71" s="587"/>
    </row>
    <row r="72" spans="1:36" s="525" customFormat="1" ht="90">
      <c r="A72" s="1231"/>
      <c r="B72" s="1231"/>
      <c r="C72" s="1231"/>
      <c r="D72" s="1231"/>
      <c r="E72" s="1231"/>
      <c r="F72" s="1231">
        <v>1</v>
      </c>
      <c r="G72" s="885"/>
      <c r="H72" s="885"/>
      <c r="I72" s="1231"/>
      <c r="J72" s="1231">
        <v>1</v>
      </c>
      <c r="K72" s="893"/>
      <c r="L72" s="595" t="str">
        <f>mergeValue(A72) &amp;"."&amp; mergeValue(B72)&amp;"."&amp; mergeValue(C72)&amp;"."&amp; mergeValue(D72)&amp;"."&amp; mergeValue(E72)&amp;"."&amp; mergeValue(F72)</f>
        <v>1.1.1.1.1.1</v>
      </c>
      <c r="M72" s="557" t="s">
        <v>10</v>
      </c>
      <c r="N72" s="648"/>
      <c r="O72" s="1234"/>
      <c r="P72" s="1235"/>
      <c r="Q72" s="1235"/>
      <c r="R72" s="1235"/>
      <c r="S72" s="1235"/>
      <c r="T72" s="1235"/>
      <c r="U72" s="1235"/>
      <c r="V72" s="1236"/>
      <c r="W72" s="632" t="s">
        <v>636</v>
      </c>
      <c r="X72" s="587"/>
      <c r="Y72" s="591"/>
      <c r="Z72" s="591" t="str">
        <f t="shared" si="2"/>
        <v>Группа потребителей</v>
      </c>
      <c r="AA72" s="591"/>
      <c r="AB72" s="591"/>
      <c r="AC72" s="591"/>
      <c r="AD72" s="587"/>
      <c r="AE72" s="587"/>
      <c r="AF72" s="587"/>
      <c r="AG72" s="587"/>
      <c r="AH72" s="587"/>
      <c r="AI72" s="587"/>
      <c r="AJ72" s="587"/>
    </row>
    <row r="73" spans="1:36" s="525" customFormat="1" ht="195.75" customHeight="1">
      <c r="A73" s="1231"/>
      <c r="B73" s="1231"/>
      <c r="C73" s="1231"/>
      <c r="D73" s="1231"/>
      <c r="E73" s="1231"/>
      <c r="F73" s="1231"/>
      <c r="G73" s="885">
        <v>1</v>
      </c>
      <c r="H73" s="885"/>
      <c r="I73" s="1231"/>
      <c r="J73" s="1231"/>
      <c r="K73" s="893">
        <v>1</v>
      </c>
      <c r="L73" s="595" t="str">
        <f>mergeValue(A73) &amp;"."&amp; mergeValue(B73)&amp;"."&amp; mergeValue(C73)&amp;"."&amp; mergeValue(D73)&amp;"."&amp; mergeValue(E73)&amp;"."&amp; mergeValue(F73)&amp;"."&amp; mergeValue(G73)</f>
        <v>1.1.1.1.1.1.1</v>
      </c>
      <c r="M73" s="1070"/>
      <c r="N73" s="648"/>
      <c r="O73" s="564"/>
      <c r="P73" s="564"/>
      <c r="Q73" s="1095"/>
      <c r="R73" s="1226"/>
      <c r="S73" s="1227" t="s">
        <v>84</v>
      </c>
      <c r="T73" s="1226"/>
      <c r="U73" s="1227" t="s">
        <v>84</v>
      </c>
      <c r="V73" s="564"/>
      <c r="W73" s="1201" t="s">
        <v>655</v>
      </c>
      <c r="X73" s="587" t="str">
        <f>strCheckDate(O74:V74)</f>
        <v/>
      </c>
      <c r="Y73" s="591"/>
      <c r="Z73" s="591" t="str">
        <f t="shared" si="2"/>
        <v/>
      </c>
      <c r="AA73" s="591"/>
      <c r="AB73" s="591"/>
      <c r="AC73" s="591"/>
      <c r="AD73" s="587"/>
      <c r="AE73" s="587"/>
      <c r="AF73" s="587"/>
      <c r="AG73" s="587"/>
      <c r="AH73" s="587"/>
      <c r="AI73" s="587"/>
      <c r="AJ73" s="587"/>
    </row>
    <row r="74" spans="1:36" s="525" customFormat="1" ht="14.25" hidden="1" customHeight="1">
      <c r="A74" s="1231"/>
      <c r="B74" s="1231"/>
      <c r="C74" s="1231"/>
      <c r="D74" s="1231"/>
      <c r="E74" s="1231"/>
      <c r="F74" s="1231"/>
      <c r="G74" s="885"/>
      <c r="H74" s="885"/>
      <c r="I74" s="1231"/>
      <c r="J74" s="1231"/>
      <c r="K74" s="893"/>
      <c r="L74" s="602"/>
      <c r="M74" s="648"/>
      <c r="N74" s="648"/>
      <c r="O74" s="564"/>
      <c r="P74" s="564"/>
      <c r="Q74" s="586" t="str">
        <f>R73 &amp; "-" &amp; T73</f>
        <v>-</v>
      </c>
      <c r="R74" s="1226"/>
      <c r="S74" s="1227"/>
      <c r="T74" s="1226"/>
      <c r="U74" s="1227"/>
      <c r="V74" s="564"/>
      <c r="W74" s="1201"/>
      <c r="X74" s="587"/>
      <c r="Y74" s="591"/>
      <c r="Z74" s="591" t="str">
        <f t="shared" si="2"/>
        <v/>
      </c>
      <c r="AA74" s="591"/>
      <c r="AB74" s="591"/>
      <c r="AC74" s="591"/>
      <c r="AD74" s="587"/>
      <c r="AE74" s="587"/>
      <c r="AF74" s="587"/>
      <c r="AG74" s="587"/>
      <c r="AH74" s="587"/>
      <c r="AI74" s="587"/>
      <c r="AJ74" s="587"/>
    </row>
    <row r="75" spans="1:36" s="525" customFormat="1" ht="15" customHeight="1">
      <c r="A75" s="1231"/>
      <c r="B75" s="1231"/>
      <c r="C75" s="1231"/>
      <c r="D75" s="1231"/>
      <c r="E75" s="1231"/>
      <c r="F75" s="1231"/>
      <c r="G75" s="887"/>
      <c r="H75" s="885"/>
      <c r="I75" s="1231"/>
      <c r="J75" s="1231"/>
      <c r="K75" s="892"/>
      <c r="L75" s="540"/>
      <c r="M75" s="559" t="s">
        <v>25</v>
      </c>
      <c r="N75" s="566"/>
      <c r="O75" s="566"/>
      <c r="P75" s="566"/>
      <c r="Q75" s="566"/>
      <c r="R75" s="566"/>
      <c r="S75" s="566"/>
      <c r="T75" s="566"/>
      <c r="U75" s="566"/>
      <c r="V75" s="562"/>
      <c r="W75" s="1201"/>
      <c r="X75" s="587"/>
      <c r="Y75" s="591"/>
      <c r="Z75" s="591" t="str">
        <f t="shared" si="2"/>
        <v>Добавить вид теплоносителя (параметры теплоносителя)</v>
      </c>
      <c r="AA75" s="591"/>
      <c r="AB75" s="591"/>
      <c r="AC75" s="591"/>
      <c r="AD75" s="587"/>
      <c r="AE75" s="587"/>
      <c r="AF75" s="587"/>
      <c r="AG75" s="587"/>
      <c r="AH75" s="587"/>
      <c r="AI75" s="587"/>
      <c r="AJ75" s="587"/>
    </row>
    <row r="76" spans="1:36" s="525" customFormat="1" ht="15" customHeight="1">
      <c r="A76" s="1231"/>
      <c r="B76" s="1231"/>
      <c r="C76" s="1231"/>
      <c r="D76" s="1231"/>
      <c r="E76" s="1231"/>
      <c r="F76" s="887"/>
      <c r="G76" s="887"/>
      <c r="H76" s="885"/>
      <c r="I76" s="1231"/>
      <c r="J76" s="887"/>
      <c r="K76" s="892"/>
      <c r="L76" s="540"/>
      <c r="M76" s="558" t="s">
        <v>11</v>
      </c>
      <c r="N76" s="566"/>
      <c r="O76" s="566"/>
      <c r="P76" s="566"/>
      <c r="Q76" s="566"/>
      <c r="R76" s="566"/>
      <c r="S76" s="566"/>
      <c r="T76" s="566"/>
      <c r="U76" s="565"/>
      <c r="V76" s="566"/>
      <c r="W76" s="667"/>
      <c r="X76" s="587"/>
      <c r="Y76" s="591"/>
      <c r="Z76" s="591" t="str">
        <f t="shared" si="2"/>
        <v>Добавить группу потребителей</v>
      </c>
      <c r="AA76" s="591"/>
      <c r="AB76" s="591"/>
      <c r="AC76" s="591"/>
      <c r="AD76" s="587"/>
      <c r="AE76" s="587"/>
      <c r="AF76" s="587"/>
      <c r="AG76" s="587"/>
      <c r="AH76" s="587"/>
      <c r="AI76" s="587"/>
      <c r="AJ76" s="587"/>
    </row>
    <row r="77" spans="1:36" s="525" customFormat="1" ht="15" customHeight="1">
      <c r="A77" s="1231"/>
      <c r="B77" s="1231"/>
      <c r="C77" s="1231"/>
      <c r="D77" s="1231"/>
      <c r="E77" s="891"/>
      <c r="F77" s="887"/>
      <c r="G77" s="887"/>
      <c r="H77" s="887"/>
      <c r="I77" s="883"/>
      <c r="J77" s="880"/>
      <c r="K77" s="890"/>
      <c r="L77" s="540"/>
      <c r="M77" s="553" t="s">
        <v>12</v>
      </c>
      <c r="N77" s="566"/>
      <c r="O77" s="566"/>
      <c r="P77" s="566"/>
      <c r="Q77" s="566"/>
      <c r="R77" s="566"/>
      <c r="S77" s="566"/>
      <c r="T77" s="566"/>
      <c r="U77" s="565"/>
      <c r="V77" s="566"/>
      <c r="W77" s="667"/>
      <c r="X77" s="587"/>
      <c r="Y77" s="591"/>
      <c r="Z77" s="591" t="str">
        <f t="shared" si="2"/>
        <v>Добавить схему подключения</v>
      </c>
      <c r="AA77" s="591"/>
      <c r="AB77" s="591"/>
      <c r="AC77" s="591"/>
      <c r="AD77" s="587"/>
      <c r="AE77" s="587"/>
      <c r="AF77" s="587"/>
      <c r="AG77" s="587"/>
      <c r="AH77" s="587"/>
      <c r="AI77" s="587"/>
      <c r="AJ77" s="587"/>
    </row>
    <row r="78" spans="1:36" s="525" customFormat="1" ht="15" customHeight="1">
      <c r="A78" s="1231"/>
      <c r="B78" s="1231"/>
      <c r="C78" s="1231"/>
      <c r="D78" s="891"/>
      <c r="E78" s="891"/>
      <c r="F78" s="887"/>
      <c r="G78" s="887"/>
      <c r="H78" s="887"/>
      <c r="I78" s="883"/>
      <c r="J78" s="880"/>
      <c r="K78" s="890"/>
      <c r="L78" s="540"/>
      <c r="M78" s="552" t="s">
        <v>17</v>
      </c>
      <c r="N78" s="566"/>
      <c r="O78" s="566"/>
      <c r="P78" s="566"/>
      <c r="Q78" s="566"/>
      <c r="R78" s="566"/>
      <c r="S78" s="566"/>
      <c r="T78" s="566"/>
      <c r="U78" s="565"/>
      <c r="V78" s="566"/>
      <c r="W78" s="667"/>
      <c r="X78" s="587"/>
      <c r="Y78" s="591"/>
      <c r="Z78" s="591" t="str">
        <f t="shared" si="2"/>
        <v>Добавить источник тепловой энергии</v>
      </c>
      <c r="AA78" s="591"/>
      <c r="AB78" s="591"/>
      <c r="AC78" s="591"/>
      <c r="AD78" s="587"/>
      <c r="AE78" s="587"/>
      <c r="AF78" s="587"/>
      <c r="AG78" s="587"/>
      <c r="AH78" s="587"/>
      <c r="AI78" s="587"/>
      <c r="AJ78" s="587"/>
    </row>
    <row r="79" spans="1:36" s="525" customFormat="1" ht="15" customHeight="1">
      <c r="A79" s="1231"/>
      <c r="B79" s="1231"/>
      <c r="C79" s="891"/>
      <c r="D79" s="891"/>
      <c r="E79" s="891"/>
      <c r="F79" s="891"/>
      <c r="G79" s="896"/>
      <c r="H79" s="883"/>
      <c r="I79" s="894"/>
      <c r="J79" s="880"/>
      <c r="K79" s="895"/>
      <c r="L79" s="540"/>
      <c r="M79" s="551" t="s">
        <v>18</v>
      </c>
      <c r="N79" s="566"/>
      <c r="O79" s="566"/>
      <c r="P79" s="566"/>
      <c r="Q79" s="566"/>
      <c r="R79" s="566"/>
      <c r="S79" s="566"/>
      <c r="T79" s="566"/>
      <c r="U79" s="565"/>
      <c r="V79" s="566"/>
      <c r="W79" s="667"/>
      <c r="X79" s="587"/>
      <c r="Y79" s="591"/>
      <c r="Z79" s="591" t="str">
        <f t="shared" si="2"/>
        <v>Добавить наименование системы теплоснабжения</v>
      </c>
      <c r="AA79" s="591"/>
      <c r="AB79" s="591"/>
      <c r="AC79" s="591"/>
      <c r="AD79" s="587"/>
      <c r="AE79" s="587"/>
      <c r="AF79" s="587"/>
      <c r="AG79" s="587"/>
      <c r="AH79" s="587"/>
      <c r="AI79" s="587"/>
      <c r="AJ79" s="587"/>
    </row>
    <row r="80" spans="1:36" s="525" customFormat="1" ht="15" customHeight="1">
      <c r="A80" s="1231"/>
      <c r="B80" s="891"/>
      <c r="C80" s="891"/>
      <c r="D80" s="891"/>
      <c r="E80" s="891"/>
      <c r="F80" s="891"/>
      <c r="G80" s="896"/>
      <c r="H80" s="883"/>
      <c r="I80" s="883"/>
      <c r="J80" s="880"/>
      <c r="K80" s="890"/>
      <c r="L80" s="540"/>
      <c r="M80" s="560" t="s">
        <v>19</v>
      </c>
      <c r="N80" s="566"/>
      <c r="O80" s="566"/>
      <c r="P80" s="566"/>
      <c r="Q80" s="566"/>
      <c r="R80" s="566"/>
      <c r="S80" s="566"/>
      <c r="T80" s="566"/>
      <c r="U80" s="565"/>
      <c r="V80" s="566"/>
      <c r="W80" s="667"/>
      <c r="X80" s="587"/>
      <c r="Y80" s="591"/>
      <c r="Z80" s="591" t="str">
        <f t="shared" si="2"/>
        <v>Добавить территорию действия тарифа</v>
      </c>
      <c r="AA80" s="591"/>
      <c r="AB80" s="591"/>
      <c r="AC80" s="591"/>
      <c r="AD80" s="587"/>
      <c r="AE80" s="587"/>
      <c r="AF80" s="587"/>
      <c r="AG80" s="587"/>
      <c r="AH80" s="587"/>
      <c r="AI80" s="587"/>
      <c r="AJ80" s="587"/>
    </row>
    <row r="81" spans="1:36" s="524" customFormat="1" ht="15" customHeight="1">
      <c r="A81" s="879"/>
      <c r="B81" s="879"/>
      <c r="C81" s="879"/>
      <c r="D81" s="879"/>
      <c r="E81" s="879"/>
      <c r="F81" s="879"/>
      <c r="G81" s="879"/>
      <c r="H81" s="879"/>
      <c r="I81" s="879"/>
      <c r="J81" s="879"/>
      <c r="K81" s="879"/>
      <c r="L81" s="494"/>
      <c r="M81" s="567" t="s">
        <v>309</v>
      </c>
      <c r="N81" s="566"/>
      <c r="O81" s="566"/>
      <c r="P81" s="566"/>
      <c r="Q81" s="566"/>
      <c r="R81" s="566"/>
      <c r="S81" s="566"/>
      <c r="T81" s="566"/>
      <c r="U81" s="565"/>
      <c r="V81" s="767"/>
      <c r="W81" s="767"/>
      <c r="X81" s="767"/>
      <c r="Y81" s="767"/>
      <c r="Z81" s="767"/>
      <c r="AA81" s="767"/>
      <c r="AB81" s="766"/>
      <c r="AC81" s="767"/>
      <c r="AD81" s="667"/>
      <c r="AE81" s="589"/>
      <c r="AF81" s="589"/>
      <c r="AG81" s="589"/>
      <c r="AH81" s="589"/>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5" customFormat="1" ht="22.5">
      <c r="A85" s="1231">
        <v>1</v>
      </c>
      <c r="B85" s="921"/>
      <c r="C85" s="921"/>
      <c r="D85" s="921"/>
      <c r="E85" s="922"/>
      <c r="F85" s="923"/>
      <c r="G85" s="921"/>
      <c r="H85" s="921"/>
      <c r="I85" s="924"/>
      <c r="J85" s="919"/>
      <c r="K85" s="928">
        <v>1</v>
      </c>
      <c r="L85" s="595">
        <f>mergeValue(A85)</f>
        <v>1</v>
      </c>
      <c r="M85" s="643" t="s">
        <v>20</v>
      </c>
      <c r="N85" s="582"/>
      <c r="O85" s="1281"/>
      <c r="P85" s="1282"/>
      <c r="Q85" s="1282"/>
      <c r="R85" s="1282"/>
      <c r="S85" s="1282"/>
      <c r="T85" s="1282"/>
      <c r="U85" s="1282"/>
      <c r="V85" s="1283"/>
      <c r="W85" s="632" t="s">
        <v>658</v>
      </c>
      <c r="X85" s="587"/>
      <c r="Y85" s="587"/>
      <c r="Z85" s="587"/>
      <c r="AA85" s="587"/>
      <c r="AB85" s="587"/>
      <c r="AC85" s="587"/>
      <c r="AD85" s="587"/>
      <c r="AE85" s="587"/>
      <c r="AF85" s="587"/>
      <c r="AG85" s="587"/>
      <c r="AH85" s="587"/>
      <c r="AI85" s="587"/>
    </row>
    <row r="86" spans="1:36" s="525" customFormat="1" ht="22.5">
      <c r="A86" s="1231"/>
      <c r="B86" s="1231">
        <v>1</v>
      </c>
      <c r="C86" s="921"/>
      <c r="D86" s="921"/>
      <c r="E86" s="923"/>
      <c r="F86" s="923"/>
      <c r="G86" s="921"/>
      <c r="H86" s="921"/>
      <c r="I86" s="918"/>
      <c r="J86" s="917"/>
      <c r="K86" s="928">
        <v>1</v>
      </c>
      <c r="L86" s="595" t="str">
        <f>mergeValue(A86) &amp;"."&amp; mergeValue(B86)</f>
        <v>1.1</v>
      </c>
      <c r="M86" s="548" t="s">
        <v>16</v>
      </c>
      <c r="N86" s="582"/>
      <c r="O86" s="1281"/>
      <c r="P86" s="1282"/>
      <c r="Q86" s="1282"/>
      <c r="R86" s="1282"/>
      <c r="S86" s="1282"/>
      <c r="T86" s="1282"/>
      <c r="U86" s="1282"/>
      <c r="V86" s="1283"/>
      <c r="W86" s="632" t="s">
        <v>477</v>
      </c>
      <c r="X86" s="587"/>
      <c r="Y86" s="587"/>
      <c r="Z86" s="587"/>
      <c r="AA86" s="587"/>
      <c r="AB86" s="587"/>
      <c r="AC86" s="587"/>
      <c r="AD86" s="587"/>
      <c r="AE86" s="587"/>
      <c r="AF86" s="587"/>
      <c r="AG86" s="587"/>
      <c r="AH86" s="587"/>
      <c r="AI86" s="587"/>
    </row>
    <row r="87" spans="1:36" s="525" customFormat="1" ht="22.5">
      <c r="A87" s="1231"/>
      <c r="B87" s="1231"/>
      <c r="C87" s="1231">
        <v>1</v>
      </c>
      <c r="D87" s="921"/>
      <c r="E87" s="923"/>
      <c r="F87" s="923"/>
      <c r="G87" s="921"/>
      <c r="H87" s="921"/>
      <c r="I87" s="925"/>
      <c r="J87" s="917"/>
      <c r="K87" s="928">
        <v>1</v>
      </c>
      <c r="L87" s="595" t="str">
        <f>mergeValue(A87) &amp;"."&amp; mergeValue(B87)&amp;"."&amp; mergeValue(C87)</f>
        <v>1.1.1</v>
      </c>
      <c r="M87" s="549" t="s">
        <v>7</v>
      </c>
      <c r="N87" s="582"/>
      <c r="O87" s="1281"/>
      <c r="P87" s="1282"/>
      <c r="Q87" s="1282"/>
      <c r="R87" s="1282"/>
      <c r="S87" s="1282"/>
      <c r="T87" s="1282"/>
      <c r="U87" s="1282"/>
      <c r="V87" s="1283"/>
      <c r="W87" s="632" t="s">
        <v>633</v>
      </c>
      <c r="X87" s="587"/>
      <c r="Y87" s="587"/>
      <c r="Z87" s="587"/>
      <c r="AA87" s="587"/>
      <c r="AB87" s="587"/>
      <c r="AC87" s="587"/>
      <c r="AD87" s="587"/>
      <c r="AE87" s="587"/>
      <c r="AF87" s="587"/>
      <c r="AG87" s="587"/>
      <c r="AH87" s="587"/>
      <c r="AI87" s="587"/>
    </row>
    <row r="88" spans="1:36" s="525" customFormat="1" ht="22.5">
      <c r="A88" s="1231"/>
      <c r="B88" s="1231"/>
      <c r="C88" s="1231"/>
      <c r="D88" s="1231">
        <v>1</v>
      </c>
      <c r="E88" s="923"/>
      <c r="F88" s="923"/>
      <c r="G88" s="921"/>
      <c r="H88" s="921"/>
      <c r="I88" s="1231">
        <v>1</v>
      </c>
      <c r="J88" s="917"/>
      <c r="K88" s="928">
        <v>1</v>
      </c>
      <c r="L88" s="595" t="str">
        <f>mergeValue(A88) &amp;"."&amp; mergeValue(B88)&amp;"."&amp; mergeValue(C88)&amp;"."&amp; mergeValue(D88)</f>
        <v>1.1.1.1</v>
      </c>
      <c r="M88" s="550" t="s">
        <v>22</v>
      </c>
      <c r="N88" s="582"/>
      <c r="O88" s="1281"/>
      <c r="P88" s="1282"/>
      <c r="Q88" s="1282"/>
      <c r="R88" s="1282"/>
      <c r="S88" s="1282"/>
      <c r="T88" s="1282"/>
      <c r="U88" s="1282"/>
      <c r="V88" s="1283"/>
      <c r="W88" s="632" t="s">
        <v>634</v>
      </c>
      <c r="X88" s="587"/>
      <c r="Y88" s="587"/>
      <c r="Z88" s="587"/>
      <c r="AA88" s="587"/>
      <c r="AB88" s="587"/>
      <c r="AC88" s="587"/>
      <c r="AD88" s="587"/>
      <c r="AE88" s="587"/>
      <c r="AF88" s="587"/>
      <c r="AG88" s="587"/>
      <c r="AH88" s="587"/>
      <c r="AI88" s="587"/>
    </row>
    <row r="89" spans="1:36" s="525" customFormat="1" ht="11.25" hidden="1" customHeight="1">
      <c r="A89" s="1231"/>
      <c r="B89" s="1231"/>
      <c r="C89" s="1231"/>
      <c r="D89" s="1231"/>
      <c r="E89" s="1231">
        <v>1</v>
      </c>
      <c r="F89" s="923"/>
      <c r="G89" s="921"/>
      <c r="H89" s="921"/>
      <c r="I89" s="1231"/>
      <c r="J89" s="923"/>
      <c r="K89" s="928">
        <v>1</v>
      </c>
      <c r="L89" s="595"/>
      <c r="M89" s="556"/>
      <c r="N89" s="583"/>
      <c r="O89" s="1284"/>
      <c r="P89" s="1285"/>
      <c r="Q89" s="1285"/>
      <c r="R89" s="1285"/>
      <c r="S89" s="1285"/>
      <c r="T89" s="1285"/>
      <c r="U89" s="1285"/>
      <c r="V89" s="1286"/>
      <c r="W89" s="561"/>
      <c r="X89" s="587"/>
      <c r="Y89" s="587"/>
      <c r="Z89" s="587"/>
      <c r="AA89" s="587"/>
      <c r="AB89" s="587"/>
      <c r="AC89" s="587"/>
      <c r="AD89" s="587"/>
      <c r="AE89" s="587"/>
      <c r="AF89" s="587"/>
      <c r="AG89" s="587"/>
      <c r="AH89" s="587"/>
      <c r="AI89" s="587"/>
    </row>
    <row r="90" spans="1:36" s="525" customFormat="1" ht="90">
      <c r="A90" s="1231"/>
      <c r="B90" s="1231"/>
      <c r="C90" s="1231"/>
      <c r="D90" s="1231"/>
      <c r="E90" s="1231"/>
      <c r="F90" s="1231">
        <v>1</v>
      </c>
      <c r="G90" s="921"/>
      <c r="H90" s="921"/>
      <c r="I90" s="1231"/>
      <c r="J90" s="1251"/>
      <c r="K90" s="928">
        <v>1</v>
      </c>
      <c r="L90" s="595" t="str">
        <f>mergeValue(A90) &amp;"."&amp; mergeValue(B90)&amp;"."&amp; mergeValue(C90)&amp;"."&amp; mergeValue(D90)&amp;"."&amp;  mergeValue(F90)</f>
        <v>1.1.1.1.1</v>
      </c>
      <c r="M90" s="556" t="s">
        <v>10</v>
      </c>
      <c r="N90" s="583"/>
      <c r="O90" s="1234"/>
      <c r="P90" s="1235"/>
      <c r="Q90" s="1235"/>
      <c r="R90" s="1235"/>
      <c r="S90" s="1235"/>
      <c r="T90" s="1235"/>
      <c r="U90" s="1235"/>
      <c r="V90" s="1236"/>
      <c r="W90" s="632" t="s">
        <v>635</v>
      </c>
      <c r="X90" s="587"/>
      <c r="Y90" s="591" t="str">
        <f>strCheckUnique(Z90:Z93)</f>
        <v/>
      </c>
      <c r="Z90" s="587"/>
      <c r="AA90" s="591"/>
      <c r="AB90" s="587"/>
      <c r="AC90" s="587"/>
      <c r="AD90" s="587"/>
      <c r="AE90" s="587"/>
      <c r="AF90" s="587"/>
      <c r="AG90" s="587"/>
      <c r="AH90" s="587"/>
      <c r="AI90" s="587"/>
    </row>
    <row r="91" spans="1:36" s="525" customFormat="1" ht="192" customHeight="1">
      <c r="A91" s="1231"/>
      <c r="B91" s="1231"/>
      <c r="C91" s="1231"/>
      <c r="D91" s="1231"/>
      <c r="E91" s="1231"/>
      <c r="F91" s="1231"/>
      <c r="G91" s="921">
        <v>1</v>
      </c>
      <c r="H91" s="921"/>
      <c r="I91" s="1231"/>
      <c r="J91" s="1251"/>
      <c r="K91" s="920"/>
      <c r="L91" s="595" t="str">
        <f>mergeValue(A91) &amp;"."&amp; mergeValue(B91)&amp;"."&amp; mergeValue(C91)&amp;"."&amp; mergeValue(D91)&amp;"."&amp;  mergeValue(F91)&amp;"."&amp;  mergeValue(G91)</f>
        <v>1.1.1.1.1.1</v>
      </c>
      <c r="M91" s="1070"/>
      <c r="N91" s="588"/>
      <c r="O91" s="564"/>
      <c r="P91" s="564"/>
      <c r="Q91" s="564"/>
      <c r="R91" s="1241"/>
      <c r="S91" s="1227" t="s">
        <v>84</v>
      </c>
      <c r="T91" s="1241"/>
      <c r="U91" s="1227" t="s">
        <v>84</v>
      </c>
      <c r="V91" s="539"/>
      <c r="W91" s="1201" t="s">
        <v>659</v>
      </c>
      <c r="X91" s="587" t="str">
        <f>strCheckDate(O92:V92)</f>
        <v/>
      </c>
      <c r="Y91" s="591"/>
      <c r="Z91" s="591" t="str">
        <f>IF(M91="","",M91 )</f>
        <v/>
      </c>
      <c r="AA91" s="591"/>
      <c r="AB91" s="591"/>
      <c r="AC91" s="591"/>
      <c r="AD91" s="587"/>
      <c r="AE91" s="587"/>
      <c r="AF91" s="587"/>
      <c r="AG91" s="587"/>
      <c r="AH91" s="587"/>
      <c r="AI91" s="587"/>
    </row>
    <row r="92" spans="1:36" s="525" customFormat="1" ht="11.25" hidden="1" customHeight="1">
      <c r="A92" s="1231"/>
      <c r="B92" s="1231"/>
      <c r="C92" s="1231"/>
      <c r="D92" s="1231"/>
      <c r="E92" s="1231"/>
      <c r="F92" s="1231"/>
      <c r="G92" s="921"/>
      <c r="H92" s="921"/>
      <c r="I92" s="1231"/>
      <c r="J92" s="1251"/>
      <c r="K92" s="928">
        <v>1</v>
      </c>
      <c r="L92" s="602"/>
      <c r="M92" s="648"/>
      <c r="N92" s="588"/>
      <c r="O92" s="564"/>
      <c r="P92" s="564"/>
      <c r="Q92" s="586" t="str">
        <f>R91 &amp; "-" &amp; T91</f>
        <v>-</v>
      </c>
      <c r="R92" s="1241"/>
      <c r="S92" s="1227"/>
      <c r="T92" s="1241"/>
      <c r="U92" s="1227"/>
      <c r="V92" s="539"/>
      <c r="W92" s="1201"/>
      <c r="X92" s="587"/>
      <c r="Y92" s="591"/>
      <c r="Z92" s="591"/>
      <c r="AA92" s="591"/>
      <c r="AB92" s="591"/>
      <c r="AC92" s="591"/>
      <c r="AD92" s="587"/>
      <c r="AE92" s="587"/>
      <c r="AF92" s="587"/>
      <c r="AG92" s="587"/>
      <c r="AH92" s="587"/>
      <c r="AI92" s="587"/>
    </row>
    <row r="93" spans="1:36" s="524" customFormat="1" ht="15" customHeight="1">
      <c r="A93" s="1231"/>
      <c r="B93" s="1231"/>
      <c r="C93" s="1231"/>
      <c r="D93" s="1231"/>
      <c r="E93" s="1231"/>
      <c r="F93" s="1231"/>
      <c r="G93" s="921"/>
      <c r="H93" s="921"/>
      <c r="I93" s="1231"/>
      <c r="J93" s="1251"/>
      <c r="K93" s="928">
        <v>1</v>
      </c>
      <c r="L93" s="540"/>
      <c r="M93" s="558" t="s">
        <v>25</v>
      </c>
      <c r="N93" s="553"/>
      <c r="O93" s="547"/>
      <c r="P93" s="547"/>
      <c r="Q93" s="547"/>
      <c r="R93" s="575"/>
      <c r="S93" s="566"/>
      <c r="T93" s="565"/>
      <c r="U93" s="553"/>
      <c r="V93" s="562"/>
      <c r="W93" s="1201"/>
      <c r="X93" s="589"/>
      <c r="Y93" s="589"/>
      <c r="Z93" s="589"/>
      <c r="AA93" s="589"/>
      <c r="AB93" s="589"/>
      <c r="AC93" s="589"/>
      <c r="AD93" s="589"/>
      <c r="AE93" s="589"/>
      <c r="AF93" s="589"/>
      <c r="AG93" s="589"/>
      <c r="AH93" s="589"/>
      <c r="AI93" s="589"/>
    </row>
    <row r="94" spans="1:36" s="524" customFormat="1" ht="15" customHeight="1">
      <c r="A94" s="1231"/>
      <c r="B94" s="1231"/>
      <c r="C94" s="1231"/>
      <c r="D94" s="1231"/>
      <c r="E94" s="1231"/>
      <c r="F94" s="923"/>
      <c r="G94" s="923"/>
      <c r="H94" s="921"/>
      <c r="I94" s="1231"/>
      <c r="J94" s="923"/>
      <c r="K94" s="927"/>
      <c r="L94" s="540"/>
      <c r="M94" s="553" t="s">
        <v>11</v>
      </c>
      <c r="N94" s="558"/>
      <c r="O94" s="558"/>
      <c r="P94" s="558"/>
      <c r="Q94" s="558"/>
      <c r="R94" s="558"/>
      <c r="S94" s="558"/>
      <c r="T94" s="558"/>
      <c r="U94" s="558"/>
      <c r="V94" s="558"/>
      <c r="W94" s="562"/>
      <c r="X94" s="589"/>
      <c r="Y94" s="589"/>
      <c r="Z94" s="589"/>
      <c r="AA94" s="589"/>
      <c r="AB94" s="589"/>
      <c r="AC94" s="589"/>
      <c r="AD94" s="589"/>
      <c r="AE94" s="589"/>
      <c r="AF94" s="589"/>
      <c r="AG94" s="589"/>
      <c r="AH94" s="589"/>
      <c r="AI94" s="589"/>
      <c r="AJ94" s="589"/>
    </row>
    <row r="95" spans="1:36" s="524" customFormat="1" ht="15" hidden="1" customHeight="1">
      <c r="A95" s="1231"/>
      <c r="B95" s="1231"/>
      <c r="C95" s="1231"/>
      <c r="D95" s="1231"/>
      <c r="E95" s="923"/>
      <c r="F95" s="923"/>
      <c r="G95" s="923"/>
      <c r="H95" s="921"/>
      <c r="I95" s="1231"/>
      <c r="J95" s="923"/>
      <c r="K95" s="927"/>
      <c r="L95" s="540"/>
      <c r="M95" s="553"/>
      <c r="N95" s="558"/>
      <c r="O95" s="558"/>
      <c r="P95" s="558"/>
      <c r="Q95" s="558"/>
      <c r="R95" s="558"/>
      <c r="S95" s="558"/>
      <c r="T95" s="558"/>
      <c r="U95" s="558"/>
      <c r="V95" s="558"/>
      <c r="W95" s="562"/>
      <c r="X95" s="589"/>
      <c r="Y95" s="589"/>
      <c r="Z95" s="589"/>
      <c r="AA95" s="589"/>
      <c r="AB95" s="589"/>
      <c r="AC95" s="589"/>
      <c r="AD95" s="589"/>
      <c r="AE95" s="589"/>
      <c r="AF95" s="589"/>
      <c r="AG95" s="589"/>
      <c r="AH95" s="589"/>
      <c r="AI95" s="589"/>
      <c r="AJ95" s="589"/>
    </row>
    <row r="96" spans="1:36" s="524" customFormat="1" ht="15" customHeight="1">
      <c r="A96" s="1231"/>
      <c r="B96" s="1231"/>
      <c r="C96" s="1231"/>
      <c r="D96" s="926"/>
      <c r="E96" s="926"/>
      <c r="F96" s="923"/>
      <c r="G96" s="921"/>
      <c r="H96" s="921"/>
      <c r="I96" s="919"/>
      <c r="J96" s="916"/>
      <c r="K96" s="928">
        <v>1</v>
      </c>
      <c r="L96" s="540"/>
      <c r="M96" s="552" t="s">
        <v>17</v>
      </c>
      <c r="N96" s="551"/>
      <c r="O96" s="547"/>
      <c r="P96" s="547"/>
      <c r="Q96" s="547"/>
      <c r="R96" s="575"/>
      <c r="S96" s="566"/>
      <c r="T96" s="565"/>
      <c r="U96" s="551"/>
      <c r="V96" s="566"/>
      <c r="W96" s="562"/>
      <c r="X96" s="589"/>
      <c r="Y96" s="589"/>
      <c r="Z96" s="589"/>
      <c r="AA96" s="589"/>
      <c r="AB96" s="589"/>
      <c r="AC96" s="589"/>
      <c r="AD96" s="589"/>
      <c r="AE96" s="589"/>
      <c r="AF96" s="589"/>
      <c r="AG96" s="589"/>
      <c r="AH96" s="589"/>
      <c r="AI96" s="589"/>
    </row>
    <row r="97" spans="1:40" s="524" customFormat="1" ht="15" customHeight="1">
      <c r="A97" s="1231"/>
      <c r="B97" s="1231"/>
      <c r="C97" s="926"/>
      <c r="D97" s="926"/>
      <c r="E97" s="926"/>
      <c r="F97" s="926"/>
      <c r="G97" s="921"/>
      <c r="H97" s="921"/>
      <c r="I97" s="929"/>
      <c r="J97" s="916"/>
      <c r="K97" s="928">
        <v>1</v>
      </c>
      <c r="L97" s="540"/>
      <c r="M97" s="551" t="s">
        <v>18</v>
      </c>
      <c r="N97" s="551"/>
      <c r="O97" s="547"/>
      <c r="P97" s="547"/>
      <c r="Q97" s="547"/>
      <c r="R97" s="575"/>
      <c r="S97" s="566"/>
      <c r="T97" s="565"/>
      <c r="U97" s="551"/>
      <c r="V97" s="566"/>
      <c r="W97" s="562"/>
      <c r="X97" s="589"/>
      <c r="Y97" s="589"/>
      <c r="Z97" s="589"/>
      <c r="AA97" s="589"/>
      <c r="AB97" s="589"/>
      <c r="AC97" s="589"/>
      <c r="AD97" s="589"/>
      <c r="AE97" s="589"/>
      <c r="AF97" s="589"/>
      <c r="AG97" s="589"/>
      <c r="AH97" s="589"/>
      <c r="AI97" s="589"/>
    </row>
    <row r="98" spans="1:40" s="524" customFormat="1" ht="15" customHeight="1">
      <c r="A98" s="1231"/>
      <c r="B98" s="926"/>
      <c r="C98" s="926"/>
      <c r="D98" s="926"/>
      <c r="E98" s="926"/>
      <c r="F98" s="926"/>
      <c r="G98" s="921"/>
      <c r="H98" s="921"/>
      <c r="I98" s="919"/>
      <c r="J98" s="916"/>
      <c r="K98" s="928">
        <v>1</v>
      </c>
      <c r="L98" s="540"/>
      <c r="M98" s="560" t="s">
        <v>19</v>
      </c>
      <c r="N98" s="551"/>
      <c r="O98" s="547"/>
      <c r="P98" s="547"/>
      <c r="Q98" s="547"/>
      <c r="R98" s="575"/>
      <c r="S98" s="566"/>
      <c r="T98" s="565"/>
      <c r="U98" s="551"/>
      <c r="V98" s="566"/>
      <c r="W98" s="562"/>
      <c r="X98" s="589"/>
      <c r="Y98" s="589"/>
      <c r="Z98" s="589"/>
      <c r="AA98" s="589"/>
      <c r="AB98" s="589"/>
      <c r="AC98" s="589"/>
      <c r="AD98" s="589"/>
      <c r="AE98" s="589"/>
      <c r="AF98" s="589"/>
      <c r="AG98" s="589"/>
      <c r="AH98" s="589"/>
      <c r="AI98" s="589"/>
    </row>
    <row r="99" spans="1:40" s="524" customFormat="1" ht="15" customHeight="1">
      <c r="A99" s="915"/>
      <c r="B99" s="915"/>
      <c r="C99" s="915"/>
      <c r="D99" s="915"/>
      <c r="E99" s="915"/>
      <c r="F99" s="915"/>
      <c r="G99" s="915"/>
      <c r="H99" s="915"/>
      <c r="I99" s="915"/>
      <c r="J99" s="915"/>
      <c r="K99" s="915"/>
      <c r="L99" s="494"/>
      <c r="M99" s="567" t="s">
        <v>309</v>
      </c>
      <c r="N99" s="551"/>
      <c r="O99" s="547"/>
      <c r="P99" s="547"/>
      <c r="Q99" s="547"/>
      <c r="R99" s="575"/>
      <c r="S99" s="566"/>
      <c r="T99" s="565"/>
      <c r="U99" s="551"/>
      <c r="V99" s="566"/>
      <c r="W99" s="562"/>
      <c r="X99" s="589"/>
      <c r="Y99" s="589"/>
      <c r="Z99" s="589"/>
      <c r="AA99" s="589"/>
      <c r="AB99" s="589"/>
      <c r="AC99" s="589"/>
      <c r="AD99" s="589"/>
      <c r="AE99" s="589"/>
      <c r="AF99" s="589"/>
      <c r="AG99" s="589"/>
      <c r="AH99" s="589"/>
      <c r="AI99" s="589"/>
    </row>
    <row r="100" spans="1:40" s="599" customFormat="1" ht="15" customHeight="1">
      <c r="A100" s="598"/>
      <c r="B100" s="598"/>
      <c r="C100" s="598"/>
      <c r="D100" s="598"/>
      <c r="E100" s="598"/>
      <c r="F100" s="598"/>
      <c r="G100" s="597"/>
      <c r="H100" s="598"/>
      <c r="I100" s="683"/>
      <c r="J100" s="684"/>
      <c r="L100" s="600"/>
      <c r="M100" s="678"/>
      <c r="N100" s="679"/>
      <c r="O100" s="680"/>
      <c r="P100" s="680"/>
      <c r="Q100" s="680"/>
      <c r="R100" s="681"/>
      <c r="S100" s="555"/>
      <c r="T100" s="682"/>
      <c r="U100" s="679"/>
      <c r="V100" s="555"/>
      <c r="W100" s="555"/>
      <c r="X100" s="598"/>
      <c r="Y100" s="598"/>
      <c r="Z100" s="598"/>
      <c r="AA100" s="598"/>
      <c r="AB100" s="598"/>
      <c r="AC100" s="598"/>
      <c r="AD100" s="598"/>
      <c r="AE100" s="598"/>
      <c r="AF100" s="598"/>
      <c r="AG100" s="598"/>
      <c r="AH100" s="598"/>
      <c r="AI100" s="598"/>
    </row>
    <row r="101" spans="1:40" s="35" customFormat="1" ht="17.100000000000001" customHeight="1">
      <c r="G101" s="35" t="s">
        <v>13</v>
      </c>
      <c r="I101" s="35" t="s">
        <v>68</v>
      </c>
      <c r="V101" s="158"/>
    </row>
    <row r="102" spans="1:40" ht="17.100000000000001" customHeight="1">
      <c r="X102" s="471"/>
      <c r="Y102" s="43"/>
      <c r="Z102" s="43"/>
    </row>
    <row r="103" spans="1:40" s="525" customFormat="1" ht="22.5">
      <c r="A103" s="1231">
        <v>1</v>
      </c>
      <c r="B103" s="1080"/>
      <c r="C103" s="1080"/>
      <c r="D103" s="1080"/>
      <c r="E103" s="1081"/>
      <c r="F103" s="1082"/>
      <c r="G103" s="1080"/>
      <c r="H103" s="1080"/>
      <c r="I103" s="1061"/>
      <c r="J103" s="1066"/>
      <c r="K103" s="1066"/>
      <c r="L103" s="595">
        <f>mergeValue(A103)</f>
        <v>1</v>
      </c>
      <c r="M103" s="643" t="s">
        <v>20</v>
      </c>
      <c r="N103" s="582"/>
      <c r="O103" s="1281"/>
      <c r="P103" s="1282"/>
      <c r="Q103" s="1282"/>
      <c r="R103" s="1282"/>
      <c r="S103" s="1282"/>
      <c r="T103" s="1282"/>
      <c r="U103" s="1282"/>
      <c r="V103" s="1282"/>
      <c r="W103" s="1282"/>
      <c r="X103" s="1282"/>
      <c r="Y103" s="1282"/>
      <c r="Z103" s="1282"/>
      <c r="AA103" s="1283"/>
      <c r="AB103" s="632" t="s">
        <v>476</v>
      </c>
      <c r="AC103" s="587"/>
      <c r="AD103" s="587"/>
      <c r="AE103" s="587"/>
      <c r="AF103" s="587"/>
      <c r="AG103" s="587"/>
      <c r="AH103" s="587"/>
      <c r="AI103" s="587"/>
      <c r="AJ103" s="587"/>
      <c r="AK103" s="587"/>
      <c r="AL103" s="587"/>
      <c r="AM103" s="587"/>
      <c r="AN103" s="587"/>
    </row>
    <row r="104" spans="1:40" s="525" customFormat="1" ht="22.5">
      <c r="A104" s="1231"/>
      <c r="B104" s="1231">
        <v>1</v>
      </c>
      <c r="C104" s="1080"/>
      <c r="D104" s="1080"/>
      <c r="E104" s="1082"/>
      <c r="F104" s="1082"/>
      <c r="G104" s="1080"/>
      <c r="H104" s="1080"/>
      <c r="I104" s="1068"/>
      <c r="J104" s="1063"/>
      <c r="K104" s="1062"/>
      <c r="L104" s="595" t="str">
        <f>mergeValue(A104) &amp;"."&amp; mergeValue(B104)</f>
        <v>1.1</v>
      </c>
      <c r="M104" s="548" t="s">
        <v>16</v>
      </c>
      <c r="N104" s="582"/>
      <c r="O104" s="1281"/>
      <c r="P104" s="1282"/>
      <c r="Q104" s="1282"/>
      <c r="R104" s="1282"/>
      <c r="S104" s="1282"/>
      <c r="T104" s="1282"/>
      <c r="U104" s="1282"/>
      <c r="V104" s="1282"/>
      <c r="W104" s="1282"/>
      <c r="X104" s="1282"/>
      <c r="Y104" s="1282"/>
      <c r="Z104" s="1282"/>
      <c r="AA104" s="1283"/>
      <c r="AB104" s="632" t="s">
        <v>477</v>
      </c>
      <c r="AC104" s="587"/>
      <c r="AD104" s="587"/>
      <c r="AE104" s="587"/>
      <c r="AF104" s="587"/>
      <c r="AG104" s="587"/>
      <c r="AH104" s="587"/>
      <c r="AI104" s="587"/>
      <c r="AJ104" s="587"/>
      <c r="AK104" s="587"/>
      <c r="AL104" s="587"/>
      <c r="AM104" s="587"/>
      <c r="AN104" s="587"/>
    </row>
    <row r="105" spans="1:40" s="525" customFormat="1" ht="22.5">
      <c r="A105" s="1231"/>
      <c r="B105" s="1231"/>
      <c r="C105" s="1231">
        <v>1</v>
      </c>
      <c r="D105" s="1080"/>
      <c r="E105" s="1082"/>
      <c r="F105" s="1082"/>
      <c r="G105" s="1080"/>
      <c r="H105" s="1080"/>
      <c r="I105" s="1068"/>
      <c r="J105" s="1063"/>
      <c r="K105" s="1062"/>
      <c r="L105" s="595" t="str">
        <f>mergeValue(A105) &amp;"."&amp; mergeValue(B105)&amp;"."&amp; mergeValue(C105)</f>
        <v>1.1.1</v>
      </c>
      <c r="M105" s="549" t="s">
        <v>7</v>
      </c>
      <c r="N105" s="582"/>
      <c r="O105" s="1281"/>
      <c r="P105" s="1282"/>
      <c r="Q105" s="1282"/>
      <c r="R105" s="1282"/>
      <c r="S105" s="1282"/>
      <c r="T105" s="1282"/>
      <c r="U105" s="1282"/>
      <c r="V105" s="1282"/>
      <c r="W105" s="1282"/>
      <c r="X105" s="1282"/>
      <c r="Y105" s="1282"/>
      <c r="Z105" s="1282"/>
      <c r="AA105" s="1283"/>
      <c r="AB105" s="632" t="s">
        <v>633</v>
      </c>
      <c r="AC105" s="587"/>
      <c r="AD105" s="587"/>
      <c r="AE105" s="587"/>
      <c r="AF105" s="587"/>
      <c r="AG105" s="587"/>
      <c r="AH105" s="587"/>
      <c r="AI105" s="587"/>
      <c r="AJ105" s="587"/>
      <c r="AK105" s="587"/>
      <c r="AL105" s="587"/>
      <c r="AM105" s="587"/>
      <c r="AN105" s="587"/>
    </row>
    <row r="106" spans="1:40" s="525" customFormat="1" ht="22.5">
      <c r="A106" s="1231"/>
      <c r="B106" s="1231"/>
      <c r="C106" s="1231"/>
      <c r="D106" s="1231">
        <v>1</v>
      </c>
      <c r="E106" s="1082"/>
      <c r="F106" s="1082"/>
      <c r="G106" s="1080"/>
      <c r="H106" s="1080"/>
      <c r="I106" s="1068"/>
      <c r="J106" s="1063"/>
      <c r="K106" s="1062"/>
      <c r="L106" s="595" t="str">
        <f>mergeValue(A106) &amp;"."&amp; mergeValue(B106)&amp;"."&amp; mergeValue(C106)&amp;"."&amp; mergeValue(D106)</f>
        <v>1.1.1.1</v>
      </c>
      <c r="M106" s="550" t="s">
        <v>22</v>
      </c>
      <c r="N106" s="582"/>
      <c r="O106" s="1281"/>
      <c r="P106" s="1282"/>
      <c r="Q106" s="1282"/>
      <c r="R106" s="1282"/>
      <c r="S106" s="1282"/>
      <c r="T106" s="1282"/>
      <c r="U106" s="1282"/>
      <c r="V106" s="1282"/>
      <c r="W106" s="1282"/>
      <c r="X106" s="1282"/>
      <c r="Y106" s="1282"/>
      <c r="Z106" s="1282"/>
      <c r="AA106" s="1283"/>
      <c r="AB106" s="632" t="s">
        <v>634</v>
      </c>
      <c r="AC106" s="587"/>
      <c r="AD106" s="587"/>
      <c r="AE106" s="587"/>
      <c r="AF106" s="587"/>
      <c r="AG106" s="587"/>
      <c r="AH106" s="587"/>
      <c r="AI106" s="587"/>
      <c r="AJ106" s="587"/>
      <c r="AK106" s="587"/>
      <c r="AL106" s="587"/>
      <c r="AM106" s="587"/>
      <c r="AN106" s="587"/>
    </row>
    <row r="107" spans="1:40" s="525" customFormat="1" ht="0.2" customHeight="1">
      <c r="A107" s="1231"/>
      <c r="B107" s="1231"/>
      <c r="C107" s="1231"/>
      <c r="D107" s="1231"/>
      <c r="E107" s="1231">
        <v>1</v>
      </c>
      <c r="F107" s="1082"/>
      <c r="G107" s="1080"/>
      <c r="H107" s="1080"/>
      <c r="I107" s="1067"/>
      <c r="J107" s="1063"/>
      <c r="K107" s="1062"/>
      <c r="L107" s="595"/>
      <c r="M107" s="556"/>
      <c r="N107" s="583"/>
      <c r="O107" s="1284"/>
      <c r="P107" s="1285"/>
      <c r="Q107" s="1285"/>
      <c r="R107" s="1285"/>
      <c r="S107" s="1285"/>
      <c r="T107" s="1285"/>
      <c r="U107" s="1285"/>
      <c r="V107" s="1285"/>
      <c r="W107" s="1285"/>
      <c r="X107" s="1285"/>
      <c r="Y107" s="1285"/>
      <c r="Z107" s="1285"/>
      <c r="AA107" s="1286"/>
      <c r="AB107" s="632"/>
      <c r="AC107" s="587"/>
      <c r="AD107" s="587"/>
      <c r="AE107" s="587"/>
      <c r="AF107" s="587"/>
      <c r="AG107" s="587"/>
      <c r="AH107" s="587"/>
      <c r="AI107" s="587"/>
      <c r="AJ107" s="587"/>
      <c r="AK107" s="587"/>
      <c r="AL107" s="587"/>
      <c r="AM107" s="587"/>
      <c r="AN107" s="587"/>
    </row>
    <row r="108" spans="1:40" s="525" customFormat="1" ht="90">
      <c r="A108" s="1231"/>
      <c r="B108" s="1231"/>
      <c r="C108" s="1231"/>
      <c r="D108" s="1231"/>
      <c r="E108" s="1231"/>
      <c r="F108" s="1231">
        <v>1</v>
      </c>
      <c r="G108" s="1080"/>
      <c r="H108" s="1080"/>
      <c r="I108" s="1253"/>
      <c r="J108" s="1063"/>
      <c r="K108" s="1062"/>
      <c r="L108" s="595" t="str">
        <f>mergeValue(A108) &amp;"."&amp; mergeValue(B108)&amp;"."&amp; mergeValue(C108)&amp;"."&amp; mergeValue(D108)&amp;"."&amp; mergeValue(F108)</f>
        <v>1.1.1.1.1</v>
      </c>
      <c r="M108" s="557" t="s">
        <v>10</v>
      </c>
      <c r="N108" s="583"/>
      <c r="O108" s="1234"/>
      <c r="P108" s="1235"/>
      <c r="Q108" s="1235"/>
      <c r="R108" s="1235"/>
      <c r="S108" s="1235"/>
      <c r="T108" s="1235"/>
      <c r="U108" s="1235"/>
      <c r="V108" s="1235"/>
      <c r="W108" s="1235"/>
      <c r="X108" s="1235"/>
      <c r="Y108" s="1235"/>
      <c r="Z108" s="1235"/>
      <c r="AA108" s="1236"/>
      <c r="AB108" s="632" t="s">
        <v>635</v>
      </c>
      <c r="AC108" s="587"/>
      <c r="AD108" s="591" t="str">
        <f>strCheckUnique(AE108:AE113)</f>
        <v/>
      </c>
      <c r="AE108" s="587"/>
      <c r="AF108" s="591"/>
      <c r="AG108" s="587"/>
      <c r="AH108" s="587"/>
      <c r="AI108" s="587"/>
      <c r="AJ108" s="587"/>
      <c r="AK108" s="587"/>
      <c r="AL108" s="587"/>
      <c r="AM108" s="587"/>
      <c r="AN108" s="587"/>
    </row>
    <row r="109" spans="1:40" s="525" customFormat="1" ht="135">
      <c r="A109" s="1231"/>
      <c r="B109" s="1231"/>
      <c r="C109" s="1231"/>
      <c r="D109" s="1231"/>
      <c r="E109" s="1231"/>
      <c r="F109" s="1231"/>
      <c r="G109" s="1231">
        <v>1</v>
      </c>
      <c r="H109" s="1080"/>
      <c r="I109" s="1253"/>
      <c r="J109" s="1254"/>
      <c r="K109" s="1069"/>
      <c r="L109" s="595" t="str">
        <f>mergeValue(A109) &amp;"."&amp; mergeValue(B109)&amp;"."&amp; mergeValue(C109)&amp;"."&amp; mergeValue(D109)&amp;"."&amp; mergeValue(F109)&amp;"."&amp; mergeValue(G109)</f>
        <v>1.1.1.1.1.1</v>
      </c>
      <c r="M109" s="1070" t="s">
        <v>650</v>
      </c>
      <c r="N109" s="648"/>
      <c r="O109" s="564"/>
      <c r="P109" s="564"/>
      <c r="Q109" s="564"/>
      <c r="R109" s="495"/>
      <c r="S109" s="1096"/>
      <c r="T109" s="495"/>
      <c r="U109" s="1096"/>
      <c r="V109" s="586" t="str">
        <f>W109 &amp; "-" &amp; Y109</f>
        <v>-</v>
      </c>
      <c r="W109" s="1241"/>
      <c r="X109" s="1227" t="s">
        <v>84</v>
      </c>
      <c r="Y109" s="1241"/>
      <c r="Z109" s="1227" t="s">
        <v>84</v>
      </c>
      <c r="AA109" s="539"/>
      <c r="AB109" s="632" t="s">
        <v>668</v>
      </c>
      <c r="AC109" s="587" t="str">
        <f>strCheckDate(O109:AA109)</f>
        <v/>
      </c>
      <c r="AD109" s="591"/>
      <c r="AE109" s="591" t="str">
        <f>IF(M109="","",M109 )</f>
        <v>горячая вода в системе централизованного теплоснабжения на горячее водоснабжение</v>
      </c>
      <c r="AF109" s="591"/>
      <c r="AG109" s="591"/>
      <c r="AH109" s="591"/>
      <c r="AI109" s="587"/>
      <c r="AJ109" s="587"/>
      <c r="AK109" s="587"/>
      <c r="AL109" s="587"/>
      <c r="AM109" s="587"/>
      <c r="AN109" s="587"/>
    </row>
    <row r="110" spans="1:40" s="525" customFormat="1" ht="102.75" customHeight="1">
      <c r="A110" s="1231"/>
      <c r="B110" s="1231"/>
      <c r="C110" s="1231"/>
      <c r="D110" s="1231"/>
      <c r="E110" s="1231"/>
      <c r="F110" s="1231"/>
      <c r="G110" s="1231"/>
      <c r="H110" s="1080">
        <v>1</v>
      </c>
      <c r="I110" s="1253"/>
      <c r="J110" s="1254"/>
      <c r="K110" s="1069"/>
      <c r="L110" s="595" t="str">
        <f>mergeValue(A110) &amp;"."&amp; mergeValue(B110)&amp;"."&amp; mergeValue(C110)&amp;"."&amp; mergeValue(D110)&amp;"."&amp; mergeValue(F110)&amp;"."&amp; mergeValue(G110)&amp;"."&amp; mergeValue(H110)</f>
        <v>1.1.1.1.1.1.1</v>
      </c>
      <c r="M110" s="1072"/>
      <c r="N110" s="496"/>
      <c r="O110" s="564"/>
      <c r="P110" s="564"/>
      <c r="Q110" s="564"/>
      <c r="R110" s="495"/>
      <c r="S110" s="1096"/>
      <c r="T110" s="495"/>
      <c r="U110" s="1096"/>
      <c r="V110" s="586" t="str">
        <f>W110 &amp; "-" &amp; Y110</f>
        <v>-</v>
      </c>
      <c r="W110" s="1241"/>
      <c r="X110" s="1227"/>
      <c r="Y110" s="1241"/>
      <c r="Z110" s="1227"/>
      <c r="AA110" s="672"/>
      <c r="AB110" s="1201" t="s">
        <v>669</v>
      </c>
      <c r="AC110" s="587" t="str">
        <f>strCheckDate(O110:AA110)</f>
        <v/>
      </c>
      <c r="AD110" s="587"/>
      <c r="AE110" s="587"/>
      <c r="AF110" s="591"/>
      <c r="AG110" s="587"/>
      <c r="AH110" s="587"/>
      <c r="AI110" s="587"/>
      <c r="AJ110" s="587"/>
      <c r="AK110" s="587"/>
      <c r="AL110" s="587"/>
      <c r="AM110" s="587"/>
      <c r="AN110" s="587"/>
    </row>
    <row r="111" spans="1:40" s="525" customFormat="1" ht="0.2" customHeight="1">
      <c r="A111" s="1231"/>
      <c r="B111" s="1231"/>
      <c r="C111" s="1231"/>
      <c r="D111" s="1231"/>
      <c r="E111" s="1231"/>
      <c r="F111" s="1231"/>
      <c r="G111" s="1231"/>
      <c r="H111" s="1080"/>
      <c r="I111" s="1253"/>
      <c r="J111" s="1254"/>
      <c r="K111" s="1069"/>
      <c r="L111" s="602"/>
      <c r="M111" s="648"/>
      <c r="N111" s="648"/>
      <c r="O111" s="564"/>
      <c r="P111" s="495"/>
      <c r="Q111" s="495"/>
      <c r="R111" s="495"/>
      <c r="S111" s="495"/>
      <c r="T111" s="495"/>
      <c r="U111" s="561"/>
      <c r="V111" s="586"/>
      <c r="W111" s="1226"/>
      <c r="X111" s="1227"/>
      <c r="Y111" s="1226"/>
      <c r="Z111" s="1227"/>
      <c r="AA111" s="539"/>
      <c r="AB111" s="1201"/>
      <c r="AC111" s="587"/>
      <c r="AD111" s="587"/>
      <c r="AE111" s="587"/>
      <c r="AF111" s="591">
        <f ca="1">OFFSET(AF111,-1,0)</f>
        <v>0</v>
      </c>
      <c r="AG111" s="587"/>
      <c r="AH111" s="587"/>
      <c r="AI111" s="587"/>
      <c r="AJ111" s="587"/>
      <c r="AK111" s="587"/>
      <c r="AL111" s="587"/>
      <c r="AM111" s="587"/>
      <c r="AN111" s="587"/>
    </row>
    <row r="112" spans="1:40" s="524" customFormat="1" ht="15" customHeight="1">
      <c r="A112" s="1231"/>
      <c r="B112" s="1231"/>
      <c r="C112" s="1231"/>
      <c r="D112" s="1231"/>
      <c r="E112" s="1231"/>
      <c r="F112" s="1231"/>
      <c r="G112" s="1231"/>
      <c r="H112" s="1080"/>
      <c r="I112" s="1253"/>
      <c r="J112" s="1254"/>
      <c r="K112" s="1071"/>
      <c r="L112" s="540"/>
      <c r="M112" s="559" t="s">
        <v>41</v>
      </c>
      <c r="N112" s="553"/>
      <c r="O112" s="547"/>
      <c r="P112" s="547"/>
      <c r="Q112" s="547"/>
      <c r="R112" s="547"/>
      <c r="S112" s="547"/>
      <c r="T112" s="547"/>
      <c r="U112" s="547"/>
      <c r="V112" s="547"/>
      <c r="W112" s="565"/>
      <c r="X112" s="566"/>
      <c r="Y112" s="565"/>
      <c r="Z112" s="553"/>
      <c r="AA112" s="562"/>
      <c r="AB112" s="1201"/>
      <c r="AC112" s="589"/>
      <c r="AD112" s="589"/>
      <c r="AE112" s="589"/>
      <c r="AF112" s="589"/>
      <c r="AG112" s="589"/>
      <c r="AH112" s="589"/>
      <c r="AI112" s="589"/>
      <c r="AJ112" s="589"/>
      <c r="AK112" s="589"/>
      <c r="AL112" s="589"/>
      <c r="AM112" s="589"/>
      <c r="AN112" s="589"/>
    </row>
    <row r="113" spans="1:40" s="524" customFormat="1" ht="15" customHeight="1">
      <c r="A113" s="1231"/>
      <c r="B113" s="1231"/>
      <c r="C113" s="1231"/>
      <c r="D113" s="1231"/>
      <c r="E113" s="1231"/>
      <c r="F113" s="1231"/>
      <c r="G113" s="1080"/>
      <c r="H113" s="1080"/>
      <c r="I113" s="1253"/>
      <c r="J113" s="1077"/>
      <c r="K113" s="1071"/>
      <c r="L113" s="540"/>
      <c r="M113" s="558" t="s">
        <v>25</v>
      </c>
      <c r="N113" s="559"/>
      <c r="O113" s="559"/>
      <c r="P113" s="559"/>
      <c r="Q113" s="559"/>
      <c r="R113" s="559"/>
      <c r="S113" s="559"/>
      <c r="T113" s="559"/>
      <c r="U113" s="559"/>
      <c r="V113" s="559"/>
      <c r="W113" s="559"/>
      <c r="X113" s="559"/>
      <c r="Y113" s="559"/>
      <c r="Z113" s="559"/>
      <c r="AA113" s="559"/>
      <c r="AB113" s="562"/>
      <c r="AC113" s="589"/>
      <c r="AD113" s="589"/>
      <c r="AE113" s="589"/>
      <c r="AF113" s="589"/>
      <c r="AG113" s="589"/>
      <c r="AH113" s="589"/>
      <c r="AI113" s="589"/>
      <c r="AJ113" s="589"/>
      <c r="AK113" s="589"/>
      <c r="AL113" s="589"/>
      <c r="AM113" s="589"/>
      <c r="AN113" s="589"/>
    </row>
    <row r="114" spans="1:40" s="524" customFormat="1" ht="15" customHeight="1">
      <c r="A114" s="1231"/>
      <c r="B114" s="1231"/>
      <c r="C114" s="1231"/>
      <c r="D114" s="1231"/>
      <c r="E114" s="1231"/>
      <c r="F114" s="1083"/>
      <c r="G114" s="1080"/>
      <c r="H114" s="1080"/>
      <c r="I114" s="1067"/>
      <c r="J114" s="1065"/>
      <c r="K114" s="1071"/>
      <c r="L114" s="540"/>
      <c r="M114" s="553" t="s">
        <v>11</v>
      </c>
      <c r="N114" s="552"/>
      <c r="O114" s="547"/>
      <c r="P114" s="547"/>
      <c r="Q114" s="547"/>
      <c r="R114" s="547"/>
      <c r="S114" s="547"/>
      <c r="T114" s="547"/>
      <c r="U114" s="547"/>
      <c r="V114" s="547"/>
      <c r="W114" s="575"/>
      <c r="X114" s="566"/>
      <c r="Y114" s="565"/>
      <c r="Z114" s="552"/>
      <c r="AA114" s="566"/>
      <c r="AB114" s="562"/>
      <c r="AC114" s="589"/>
      <c r="AD114" s="589"/>
      <c r="AE114" s="589"/>
      <c r="AF114" s="589"/>
      <c r="AG114" s="589"/>
      <c r="AH114" s="589"/>
      <c r="AI114" s="589"/>
      <c r="AJ114" s="589"/>
      <c r="AK114" s="589"/>
      <c r="AL114" s="589"/>
      <c r="AM114" s="589"/>
      <c r="AN114" s="589"/>
    </row>
    <row r="115" spans="1:40" s="524" customFormat="1" ht="0.2" customHeight="1">
      <c r="A115" s="1231"/>
      <c r="B115" s="1231"/>
      <c r="C115" s="1231"/>
      <c r="D115" s="1082"/>
      <c r="E115" s="1083"/>
      <c r="F115" s="1083"/>
      <c r="G115" s="1080"/>
      <c r="H115" s="1080"/>
      <c r="I115" s="1078"/>
      <c r="J115" s="1065"/>
      <c r="K115" s="1061"/>
      <c r="L115" s="540"/>
      <c r="M115" s="553"/>
      <c r="N115" s="553"/>
      <c r="O115" s="553"/>
      <c r="P115" s="553"/>
      <c r="Q115" s="553"/>
      <c r="R115" s="553"/>
      <c r="S115" s="553"/>
      <c r="T115" s="553"/>
      <c r="U115" s="553"/>
      <c r="V115" s="553"/>
      <c r="W115" s="553"/>
      <c r="X115" s="553"/>
      <c r="Y115" s="553"/>
      <c r="Z115" s="553"/>
      <c r="AA115" s="553"/>
      <c r="AB115" s="562"/>
      <c r="AC115" s="589"/>
      <c r="AD115" s="589"/>
      <c r="AE115" s="589"/>
      <c r="AF115" s="589"/>
      <c r="AG115" s="589"/>
      <c r="AH115" s="589"/>
      <c r="AI115" s="589"/>
      <c r="AJ115" s="589"/>
      <c r="AK115" s="589"/>
      <c r="AL115" s="589"/>
      <c r="AM115" s="589"/>
      <c r="AN115" s="589"/>
    </row>
    <row r="116" spans="1:40" s="524" customFormat="1" ht="15" customHeight="1">
      <c r="A116" s="1231"/>
      <c r="B116" s="1231"/>
      <c r="C116" s="1231"/>
      <c r="D116" s="1084"/>
      <c r="E116" s="1084"/>
      <c r="F116" s="1084"/>
      <c r="G116" s="1085"/>
      <c r="H116" s="1084"/>
      <c r="I116" s="1071"/>
      <c r="J116" s="1065"/>
      <c r="K116" s="1071"/>
      <c r="L116" s="540"/>
      <c r="M116" s="552" t="s">
        <v>17</v>
      </c>
      <c r="N116" s="551"/>
      <c r="O116" s="547"/>
      <c r="P116" s="547"/>
      <c r="Q116" s="547"/>
      <c r="R116" s="547"/>
      <c r="S116" s="547"/>
      <c r="T116" s="547"/>
      <c r="U116" s="547"/>
      <c r="V116" s="547"/>
      <c r="W116" s="575"/>
      <c r="X116" s="566"/>
      <c r="Y116" s="565"/>
      <c r="Z116" s="551"/>
      <c r="AA116" s="566"/>
      <c r="AB116" s="562"/>
      <c r="AC116" s="589"/>
      <c r="AD116" s="589"/>
      <c r="AE116" s="589"/>
      <c r="AF116" s="589"/>
      <c r="AG116" s="589"/>
      <c r="AH116" s="589"/>
      <c r="AI116" s="589"/>
      <c r="AJ116" s="589"/>
      <c r="AK116" s="589"/>
      <c r="AL116" s="589"/>
      <c r="AM116" s="589"/>
      <c r="AN116" s="589"/>
    </row>
    <row r="117" spans="1:40" s="524" customFormat="1" ht="15" customHeight="1">
      <c r="A117" s="1231"/>
      <c r="B117" s="1231"/>
      <c r="C117" s="1084"/>
      <c r="D117" s="1084"/>
      <c r="E117" s="1084"/>
      <c r="F117" s="1084"/>
      <c r="G117" s="1085"/>
      <c r="H117" s="1084"/>
      <c r="I117" s="1071"/>
      <c r="J117" s="1065"/>
      <c r="K117" s="1071"/>
      <c r="L117" s="540"/>
      <c r="M117" s="551" t="s">
        <v>18</v>
      </c>
      <c r="N117" s="551"/>
      <c r="O117" s="547"/>
      <c r="P117" s="547"/>
      <c r="Q117" s="547"/>
      <c r="R117" s="547"/>
      <c r="S117" s="547"/>
      <c r="T117" s="547"/>
      <c r="U117" s="547"/>
      <c r="V117" s="547"/>
      <c r="W117" s="575"/>
      <c r="X117" s="566"/>
      <c r="Y117" s="565"/>
      <c r="Z117" s="551"/>
      <c r="AA117" s="566"/>
      <c r="AB117" s="562"/>
      <c r="AC117" s="589"/>
      <c r="AD117" s="589"/>
      <c r="AE117" s="589"/>
      <c r="AF117" s="589"/>
      <c r="AG117" s="589"/>
      <c r="AH117" s="589"/>
      <c r="AI117" s="589"/>
      <c r="AJ117" s="589"/>
      <c r="AK117" s="589"/>
      <c r="AL117" s="589"/>
      <c r="AM117" s="589"/>
      <c r="AN117" s="589"/>
    </row>
    <row r="118" spans="1:40" s="524" customFormat="1" ht="15" customHeight="1">
      <c r="A118" s="1231"/>
      <c r="B118" s="1084"/>
      <c r="C118" s="1084"/>
      <c r="D118" s="1084"/>
      <c r="E118" s="1084"/>
      <c r="F118" s="1084"/>
      <c r="G118" s="1085"/>
      <c r="H118" s="1084"/>
      <c r="I118" s="1071"/>
      <c r="J118" s="1065"/>
      <c r="K118" s="1071"/>
      <c r="L118" s="540"/>
      <c r="M118" s="560" t="s">
        <v>19</v>
      </c>
      <c r="N118" s="551"/>
      <c r="O118" s="547"/>
      <c r="P118" s="547"/>
      <c r="Q118" s="547"/>
      <c r="R118" s="547"/>
      <c r="S118" s="547"/>
      <c r="T118" s="547"/>
      <c r="U118" s="547"/>
      <c r="V118" s="547"/>
      <c r="W118" s="575"/>
      <c r="X118" s="566"/>
      <c r="Y118" s="565"/>
      <c r="Z118" s="551"/>
      <c r="AA118" s="566"/>
      <c r="AB118" s="562"/>
      <c r="AC118" s="589"/>
      <c r="AD118" s="589"/>
      <c r="AE118" s="589"/>
      <c r="AF118" s="589"/>
      <c r="AG118" s="589"/>
      <c r="AH118" s="589"/>
      <c r="AI118" s="589"/>
      <c r="AJ118" s="589"/>
      <c r="AK118" s="589"/>
      <c r="AL118" s="589"/>
      <c r="AM118" s="589"/>
      <c r="AN118" s="589"/>
    </row>
    <row r="119" spans="1:40" s="524" customFormat="1" ht="15" customHeight="1">
      <c r="A119" s="1078"/>
      <c r="B119" s="1078"/>
      <c r="C119" s="1078"/>
      <c r="D119" s="1078"/>
      <c r="E119" s="1078"/>
      <c r="F119" s="1078"/>
      <c r="G119" s="1086"/>
      <c r="H119" s="1078"/>
      <c r="I119" s="1064"/>
      <c r="J119" s="1065"/>
      <c r="K119" s="1061"/>
      <c r="L119" s="540"/>
      <c r="M119" s="567" t="s">
        <v>309</v>
      </c>
      <c r="N119" s="551"/>
      <c r="O119" s="547"/>
      <c r="P119" s="547"/>
      <c r="Q119" s="547"/>
      <c r="R119" s="547"/>
      <c r="S119" s="547"/>
      <c r="T119" s="547"/>
      <c r="U119" s="547"/>
      <c r="V119" s="547"/>
      <c r="W119" s="575"/>
      <c r="X119" s="566"/>
      <c r="Y119" s="565"/>
      <c r="Z119" s="551"/>
      <c r="AA119" s="566"/>
      <c r="AB119" s="562"/>
      <c r="AC119" s="589"/>
      <c r="AD119" s="589"/>
      <c r="AE119" s="589"/>
      <c r="AF119" s="589"/>
      <c r="AG119" s="589"/>
      <c r="AH119" s="589"/>
      <c r="AI119" s="589"/>
      <c r="AJ119" s="589"/>
      <c r="AK119" s="589"/>
      <c r="AL119" s="589"/>
      <c r="AM119" s="589"/>
      <c r="AN119" s="589"/>
    </row>
    <row r="120" spans="1:40" s="687" customFormat="1" ht="102.75" customHeight="1">
      <c r="A120" s="930"/>
      <c r="B120" s="930"/>
      <c r="C120" s="930"/>
      <c r="D120" s="930"/>
      <c r="E120" s="930"/>
      <c r="F120" s="930"/>
      <c r="G120" s="934"/>
      <c r="H120" s="935">
        <v>1</v>
      </c>
      <c r="I120" s="933"/>
      <c r="J120" s="931"/>
      <c r="K120" s="932"/>
      <c r="L120" s="726" t="str">
        <f>mergeValue(A120) &amp;"."&amp; mergeValue(B120)&amp;"."&amp; mergeValue(C120)&amp;"."&amp; mergeValue(D120)&amp;"."&amp; mergeValue(F120)&amp;"."&amp; mergeValue(G120)&amp;"."&amp; mergeValue(H120)</f>
        <v>......1</v>
      </c>
      <c r="M120" s="1072"/>
      <c r="N120" s="715"/>
      <c r="O120" s="704"/>
      <c r="P120" s="704"/>
      <c r="Q120" s="704"/>
      <c r="R120" s="714"/>
      <c r="S120" s="1096"/>
      <c r="T120" s="714"/>
      <c r="U120" s="1096"/>
      <c r="V120" s="720" t="str">
        <f>W120 &amp; "-" &amp; Y120</f>
        <v>-</v>
      </c>
      <c r="W120" s="685"/>
      <c r="X120" s="652" t="s">
        <v>85</v>
      </c>
      <c r="Y120" s="1092"/>
      <c r="Z120" s="473" t="s">
        <v>85</v>
      </c>
      <c r="AA120" s="672"/>
      <c r="AB120" s="692"/>
      <c r="AC120" s="721" t="str">
        <f>strCheckDate(O120:AA120)</f>
        <v/>
      </c>
      <c r="AD120" s="721"/>
      <c r="AE120" s="721"/>
      <c r="AF120" s="724"/>
      <c r="AG120" s="721"/>
      <c r="AH120" s="721"/>
      <c r="AI120" s="721"/>
      <c r="AJ120" s="721"/>
      <c r="AK120" s="721"/>
      <c r="AL120" s="721"/>
      <c r="AM120" s="721"/>
      <c r="AN120" s="721"/>
    </row>
    <row r="123" spans="1:40" s="35" customFormat="1" ht="17.100000000000001" customHeight="1">
      <c r="G123" s="35" t="s">
        <v>13</v>
      </c>
      <c r="I123" s="35" t="s">
        <v>69</v>
      </c>
      <c r="U123" s="158"/>
    </row>
    <row r="124" spans="1:40" ht="17.100000000000001" customHeight="1">
      <c r="T124" s="122"/>
      <c r="U124" s="43"/>
    </row>
    <row r="125" spans="1:40" s="525" customFormat="1" ht="22.5">
      <c r="A125" s="1231">
        <v>1</v>
      </c>
      <c r="B125" s="942"/>
      <c r="C125" s="942"/>
      <c r="D125" s="942"/>
      <c r="E125" s="943"/>
      <c r="F125" s="944"/>
      <c r="G125" s="944"/>
      <c r="H125" s="944"/>
      <c r="I125" s="945"/>
      <c r="J125" s="940"/>
      <c r="K125" s="947"/>
      <c r="L125" s="595">
        <f>mergeValue(A125)</f>
        <v>1</v>
      </c>
      <c r="M125" s="643" t="s">
        <v>20</v>
      </c>
      <c r="N125" s="582"/>
      <c r="O125" s="1243"/>
      <c r="P125" s="1243"/>
      <c r="Q125" s="1243"/>
      <c r="R125" s="1243"/>
      <c r="S125" s="1243"/>
      <c r="T125" s="1243"/>
      <c r="U125" s="1243"/>
      <c r="V125" s="1243"/>
      <c r="W125" s="632" t="s">
        <v>658</v>
      </c>
      <c r="X125" s="587"/>
      <c r="Y125" s="587"/>
      <c r="Z125" s="587"/>
      <c r="AA125" s="587"/>
      <c r="AB125" s="587"/>
      <c r="AC125" s="587"/>
      <c r="AD125" s="587"/>
      <c r="AE125" s="587"/>
      <c r="AF125" s="587"/>
      <c r="AG125" s="587"/>
      <c r="AH125" s="587"/>
    </row>
    <row r="126" spans="1:40" s="525" customFormat="1" ht="22.5">
      <c r="A126" s="1231"/>
      <c r="B126" s="1231">
        <v>1</v>
      </c>
      <c r="C126" s="942"/>
      <c r="D126" s="942"/>
      <c r="E126" s="944"/>
      <c r="F126" s="944"/>
      <c r="G126" s="944"/>
      <c r="H126" s="944"/>
      <c r="I126" s="939"/>
      <c r="J126" s="938"/>
      <c r="K126" s="941"/>
      <c r="L126" s="595" t="str">
        <f>mergeValue(A126) &amp;"."&amp; mergeValue(B126)</f>
        <v>1.1</v>
      </c>
      <c r="M126" s="548" t="s">
        <v>16</v>
      </c>
      <c r="N126" s="582"/>
      <c r="O126" s="1243"/>
      <c r="P126" s="1243"/>
      <c r="Q126" s="1243"/>
      <c r="R126" s="1243"/>
      <c r="S126" s="1243"/>
      <c r="T126" s="1243"/>
      <c r="U126" s="1243"/>
      <c r="V126" s="1243"/>
      <c r="W126" s="632" t="s">
        <v>477</v>
      </c>
      <c r="X126" s="587"/>
      <c r="Y126" s="587"/>
      <c r="Z126" s="587"/>
      <c r="AA126" s="587"/>
      <c r="AB126" s="587"/>
      <c r="AC126" s="587"/>
      <c r="AD126" s="587"/>
      <c r="AE126" s="587"/>
      <c r="AF126" s="587"/>
      <c r="AG126" s="587"/>
      <c r="AH126" s="587"/>
    </row>
    <row r="127" spans="1:40" s="525" customFormat="1" ht="22.5">
      <c r="A127" s="1231"/>
      <c r="B127" s="1231"/>
      <c r="C127" s="1231">
        <v>1</v>
      </c>
      <c r="D127" s="942"/>
      <c r="E127" s="944"/>
      <c r="F127" s="944"/>
      <c r="G127" s="944"/>
      <c r="H127" s="944"/>
      <c r="I127" s="946"/>
      <c r="J127" s="938"/>
      <c r="K127" s="941"/>
      <c r="L127" s="595" t="str">
        <f>mergeValue(A127) &amp;"."&amp; mergeValue(B127)&amp;"."&amp; mergeValue(C127)</f>
        <v>1.1.1</v>
      </c>
      <c r="M127" s="549" t="s">
        <v>7</v>
      </c>
      <c r="N127" s="582"/>
      <c r="O127" s="1243"/>
      <c r="P127" s="1243"/>
      <c r="Q127" s="1243"/>
      <c r="R127" s="1243"/>
      <c r="S127" s="1243"/>
      <c r="T127" s="1243"/>
      <c r="U127" s="1243"/>
      <c r="V127" s="1243"/>
      <c r="W127" s="632" t="s">
        <v>633</v>
      </c>
      <c r="X127" s="587"/>
      <c r="Y127" s="587"/>
      <c r="Z127" s="587"/>
      <c r="AA127" s="587"/>
      <c r="AB127" s="587"/>
      <c r="AC127" s="587"/>
      <c r="AD127" s="587"/>
      <c r="AE127" s="587"/>
      <c r="AF127" s="587"/>
      <c r="AG127" s="587"/>
      <c r="AH127" s="587"/>
    </row>
    <row r="128" spans="1:40" s="525" customFormat="1" ht="22.5">
      <c r="A128" s="1231"/>
      <c r="B128" s="1231"/>
      <c r="C128" s="1231"/>
      <c r="D128" s="1231">
        <v>1</v>
      </c>
      <c r="E128" s="944"/>
      <c r="F128" s="944"/>
      <c r="G128" s="944"/>
      <c r="H128" s="944"/>
      <c r="I128" s="946"/>
      <c r="J128" s="938"/>
      <c r="K128" s="941"/>
      <c r="L128" s="595" t="str">
        <f>mergeValue(A128) &amp;"."&amp; mergeValue(B128)&amp;"."&amp; mergeValue(C128)&amp;"."&amp; mergeValue(D128)</f>
        <v>1.1.1.1</v>
      </c>
      <c r="M128" s="550" t="s">
        <v>22</v>
      </c>
      <c r="N128" s="582"/>
      <c r="O128" s="1243"/>
      <c r="P128" s="1243"/>
      <c r="Q128" s="1243"/>
      <c r="R128" s="1243"/>
      <c r="S128" s="1243"/>
      <c r="T128" s="1243"/>
      <c r="U128" s="1243"/>
      <c r="V128" s="1243"/>
      <c r="W128" s="632" t="s">
        <v>634</v>
      </c>
      <c r="X128" s="587"/>
      <c r="Y128" s="587"/>
      <c r="Z128" s="587"/>
      <c r="AA128" s="587"/>
      <c r="AB128" s="587"/>
      <c r="AC128" s="587"/>
      <c r="AD128" s="587"/>
      <c r="AE128" s="587"/>
      <c r="AF128" s="587"/>
      <c r="AG128" s="587"/>
      <c r="AH128" s="587"/>
    </row>
    <row r="129" spans="1:34" s="525" customFormat="1" ht="11.25" hidden="1" customHeight="1">
      <c r="A129" s="1231"/>
      <c r="B129" s="1231"/>
      <c r="C129" s="1231"/>
      <c r="D129" s="1231"/>
      <c r="E129" s="1231">
        <v>1</v>
      </c>
      <c r="F129" s="944"/>
      <c r="G129" s="944"/>
      <c r="H129" s="942">
        <v>1</v>
      </c>
      <c r="I129" s="1231">
        <v>1</v>
      </c>
      <c r="J129" s="944"/>
      <c r="K129" s="949"/>
      <c r="L129" s="595"/>
      <c r="M129" s="556"/>
      <c r="N129" s="583"/>
      <c r="O129" s="633"/>
      <c r="P129" s="633"/>
      <c r="Q129" s="633"/>
      <c r="R129" s="633"/>
      <c r="S129" s="633"/>
      <c r="T129" s="633"/>
      <c r="U129" s="633"/>
      <c r="V129" s="510"/>
      <c r="W129" s="561"/>
      <c r="X129" s="587"/>
      <c r="Y129" s="587"/>
      <c r="Z129" s="587"/>
      <c r="AA129" s="587"/>
      <c r="AB129" s="587"/>
      <c r="AC129" s="587"/>
      <c r="AD129" s="587"/>
      <c r="AE129" s="587"/>
      <c r="AF129" s="587"/>
      <c r="AG129" s="587"/>
      <c r="AH129" s="587"/>
    </row>
    <row r="130" spans="1:34" s="525" customFormat="1" ht="90">
      <c r="A130" s="1231"/>
      <c r="B130" s="1231"/>
      <c r="C130" s="1231"/>
      <c r="D130" s="1231"/>
      <c r="E130" s="1231"/>
      <c r="F130" s="1231">
        <v>1</v>
      </c>
      <c r="G130" s="942"/>
      <c r="H130" s="942"/>
      <c r="I130" s="1231"/>
      <c r="J130" s="1231">
        <v>1</v>
      </c>
      <c r="K130" s="950"/>
      <c r="L130" s="595" t="str">
        <f>mergeValue(A130) &amp;"."&amp; mergeValue(B130)&amp;"."&amp; mergeValue(C130)&amp;"."&amp; mergeValue(D130)&amp;"."&amp;  mergeValue(F130)</f>
        <v>1.1.1.1.1</v>
      </c>
      <c r="M130" s="557" t="s">
        <v>10</v>
      </c>
      <c r="N130" s="583"/>
      <c r="O130" s="1233"/>
      <c r="P130" s="1233"/>
      <c r="Q130" s="1233"/>
      <c r="R130" s="1233"/>
      <c r="S130" s="1233"/>
      <c r="T130" s="1233"/>
      <c r="U130" s="1233"/>
      <c r="V130" s="1233"/>
      <c r="W130" s="632" t="s">
        <v>635</v>
      </c>
      <c r="X130" s="587"/>
      <c r="Y130" s="591" t="str">
        <f>strCheckUnique(Z130:Z133)</f>
        <v/>
      </c>
      <c r="Z130" s="587"/>
      <c r="AA130" s="591"/>
      <c r="AB130" s="587"/>
      <c r="AC130" s="587"/>
      <c r="AD130" s="587"/>
      <c r="AE130" s="587"/>
      <c r="AF130" s="587"/>
      <c r="AG130" s="587"/>
      <c r="AH130" s="587"/>
    </row>
    <row r="131" spans="1:34" s="525" customFormat="1" ht="191.25" customHeight="1">
      <c r="A131" s="1231"/>
      <c r="B131" s="1231"/>
      <c r="C131" s="1231"/>
      <c r="D131" s="1231"/>
      <c r="E131" s="1231"/>
      <c r="F131" s="1231"/>
      <c r="G131" s="942">
        <v>1</v>
      </c>
      <c r="H131" s="942"/>
      <c r="I131" s="1231"/>
      <c r="J131" s="1231"/>
      <c r="K131" s="950">
        <v>1</v>
      </c>
      <c r="L131" s="595" t="str">
        <f>mergeValue(A131) &amp;"."&amp; mergeValue(B131)&amp;"."&amp; mergeValue(C131)&amp;"."&amp; mergeValue(D131)&amp;"."&amp; mergeValue(F131)&amp;"."&amp; mergeValue(G131)</f>
        <v>1.1.1.1.1.1</v>
      </c>
      <c r="M131" s="1070"/>
      <c r="N131" s="588"/>
      <c r="O131" s="564"/>
      <c r="P131" s="564"/>
      <c r="Q131" s="1095"/>
      <c r="R131" s="1241"/>
      <c r="S131" s="1227" t="s">
        <v>84</v>
      </c>
      <c r="T131" s="1241"/>
      <c r="U131" s="1227" t="s">
        <v>85</v>
      </c>
      <c r="V131" s="580"/>
      <c r="W131" s="1201" t="s">
        <v>659</v>
      </c>
      <c r="X131" s="587" t="str">
        <f>strCheckDate(O132:V132)</f>
        <v/>
      </c>
      <c r="Y131" s="591"/>
      <c r="Z131" s="591" t="str">
        <f>IF(M131="","",M131 )</f>
        <v/>
      </c>
      <c r="AA131" s="591"/>
      <c r="AB131" s="591"/>
      <c r="AC131" s="591"/>
      <c r="AD131" s="587"/>
      <c r="AE131" s="587"/>
      <c r="AF131" s="587"/>
      <c r="AG131" s="587"/>
      <c r="AH131" s="587"/>
    </row>
    <row r="132" spans="1:34" s="525" customFormat="1" ht="0.2" customHeight="1">
      <c r="A132" s="1231"/>
      <c r="B132" s="1231"/>
      <c r="C132" s="1231"/>
      <c r="D132" s="1231"/>
      <c r="E132" s="1231"/>
      <c r="F132" s="1231"/>
      <c r="G132" s="942"/>
      <c r="H132" s="942"/>
      <c r="I132" s="1231"/>
      <c r="J132" s="1231"/>
      <c r="K132" s="950"/>
      <c r="L132" s="602"/>
      <c r="M132" s="648"/>
      <c r="N132" s="588"/>
      <c r="O132" s="564"/>
      <c r="P132" s="564"/>
      <c r="Q132" s="586" t="str">
        <f>R131 &amp; "-" &amp; T131</f>
        <v>-</v>
      </c>
      <c r="R132" s="1226"/>
      <c r="S132" s="1227"/>
      <c r="T132" s="1226"/>
      <c r="U132" s="1227"/>
      <c r="V132" s="580"/>
      <c r="W132" s="1201"/>
      <c r="X132" s="587"/>
      <c r="Y132" s="587"/>
      <c r="Z132" s="587"/>
      <c r="AA132" s="587"/>
      <c r="AB132" s="587"/>
      <c r="AC132" s="587"/>
      <c r="AD132" s="587"/>
      <c r="AE132" s="587"/>
      <c r="AF132" s="587"/>
      <c r="AG132" s="587"/>
      <c r="AH132" s="587"/>
    </row>
    <row r="133" spans="1:34" s="524" customFormat="1" ht="15" customHeight="1">
      <c r="A133" s="1231"/>
      <c r="B133" s="1231"/>
      <c r="C133" s="1231"/>
      <c r="D133" s="1231"/>
      <c r="E133" s="1231"/>
      <c r="F133" s="1231"/>
      <c r="G133" s="944"/>
      <c r="H133" s="942"/>
      <c r="I133" s="1231"/>
      <c r="J133" s="1231"/>
      <c r="K133" s="949"/>
      <c r="L133" s="540"/>
      <c r="M133" s="558" t="s">
        <v>25</v>
      </c>
      <c r="N133" s="553"/>
      <c r="O133" s="547"/>
      <c r="P133" s="547"/>
      <c r="Q133" s="547"/>
      <c r="R133" s="575"/>
      <c r="S133" s="566"/>
      <c r="T133" s="565"/>
      <c r="U133" s="553"/>
      <c r="V133" s="562"/>
      <c r="W133" s="1201"/>
      <c r="X133" s="589"/>
      <c r="Y133" s="589"/>
      <c r="Z133" s="589"/>
      <c r="AA133" s="589"/>
      <c r="AB133" s="589"/>
      <c r="AC133" s="589"/>
      <c r="AD133" s="589"/>
      <c r="AE133" s="589"/>
      <c r="AF133" s="589"/>
      <c r="AG133" s="589"/>
      <c r="AH133" s="589"/>
    </row>
    <row r="134" spans="1:34" s="524" customFormat="1" ht="15" customHeight="1">
      <c r="A134" s="1231"/>
      <c r="B134" s="1231"/>
      <c r="C134" s="1231"/>
      <c r="D134" s="1231"/>
      <c r="E134" s="1231"/>
      <c r="F134" s="944"/>
      <c r="G134" s="944"/>
      <c r="H134" s="942"/>
      <c r="I134" s="1231"/>
      <c r="J134" s="944"/>
      <c r="K134" s="949"/>
      <c r="L134" s="540"/>
      <c r="M134" s="553" t="s">
        <v>11</v>
      </c>
      <c r="N134" s="552"/>
      <c r="O134" s="547"/>
      <c r="P134" s="547"/>
      <c r="Q134" s="547"/>
      <c r="R134" s="575"/>
      <c r="S134" s="566"/>
      <c r="T134" s="565"/>
      <c r="U134" s="552"/>
      <c r="V134" s="566"/>
      <c r="W134" s="562"/>
      <c r="X134" s="589"/>
      <c r="Y134" s="589"/>
      <c r="Z134" s="589"/>
      <c r="AA134" s="589"/>
      <c r="AB134" s="589"/>
      <c r="AC134" s="589"/>
      <c r="AD134" s="589"/>
      <c r="AE134" s="589"/>
      <c r="AF134" s="589"/>
      <c r="AG134" s="589"/>
      <c r="AH134" s="589"/>
    </row>
    <row r="135" spans="1:34" s="524" customFormat="1" ht="0.2" customHeight="1">
      <c r="A135" s="1231"/>
      <c r="B135" s="1231"/>
      <c r="C135" s="1231"/>
      <c r="D135" s="1231"/>
      <c r="E135" s="948"/>
      <c r="F135" s="944"/>
      <c r="G135" s="944"/>
      <c r="H135" s="944"/>
      <c r="I135" s="940"/>
      <c r="J135" s="937"/>
      <c r="K135" s="947"/>
      <c r="L135" s="540"/>
      <c r="M135" s="553"/>
      <c r="N135" s="551"/>
      <c r="O135" s="547"/>
      <c r="P135" s="547"/>
      <c r="Q135" s="547"/>
      <c r="R135" s="575"/>
      <c r="S135" s="566"/>
      <c r="T135" s="565"/>
      <c r="U135" s="551"/>
      <c r="V135" s="566"/>
      <c r="W135" s="562"/>
      <c r="X135" s="589"/>
      <c r="Y135" s="589"/>
      <c r="Z135" s="589"/>
      <c r="AA135" s="589"/>
      <c r="AB135" s="589"/>
      <c r="AC135" s="589"/>
      <c r="AD135" s="589"/>
      <c r="AE135" s="589"/>
      <c r="AF135" s="589"/>
      <c r="AG135" s="589"/>
      <c r="AH135" s="589"/>
    </row>
    <row r="136" spans="1:34" s="524" customFormat="1" ht="15" customHeight="1">
      <c r="A136" s="1231"/>
      <c r="B136" s="1231"/>
      <c r="C136" s="1231"/>
      <c r="D136" s="948"/>
      <c r="E136" s="948"/>
      <c r="F136" s="944"/>
      <c r="G136" s="944"/>
      <c r="H136" s="944"/>
      <c r="I136" s="940"/>
      <c r="J136" s="937"/>
      <c r="K136" s="947"/>
      <c r="L136" s="540"/>
      <c r="M136" s="552" t="s">
        <v>17</v>
      </c>
      <c r="N136" s="551"/>
      <c r="O136" s="547"/>
      <c r="P136" s="547"/>
      <c r="Q136" s="547"/>
      <c r="R136" s="575"/>
      <c r="S136" s="566"/>
      <c r="T136" s="565"/>
      <c r="U136" s="551"/>
      <c r="V136" s="566"/>
      <c r="W136" s="562"/>
      <c r="X136" s="589"/>
      <c r="Y136" s="589"/>
      <c r="Z136" s="589"/>
      <c r="AA136" s="589"/>
      <c r="AB136" s="589"/>
      <c r="AC136" s="589"/>
      <c r="AD136" s="589"/>
      <c r="AE136" s="589"/>
      <c r="AF136" s="589"/>
      <c r="AG136" s="589"/>
      <c r="AH136" s="589"/>
    </row>
    <row r="137" spans="1:34" s="524" customFormat="1" ht="15" customHeight="1">
      <c r="A137" s="1231"/>
      <c r="B137" s="1231"/>
      <c r="C137" s="948"/>
      <c r="D137" s="948"/>
      <c r="E137" s="948"/>
      <c r="F137" s="948"/>
      <c r="G137" s="953"/>
      <c r="H137" s="940"/>
      <c r="I137" s="951"/>
      <c r="J137" s="937"/>
      <c r="K137" s="952"/>
      <c r="L137" s="540"/>
      <c r="M137" s="551" t="s">
        <v>18</v>
      </c>
      <c r="N137" s="551"/>
      <c r="O137" s="547"/>
      <c r="P137" s="547"/>
      <c r="Q137" s="547"/>
      <c r="R137" s="575"/>
      <c r="S137" s="566"/>
      <c r="T137" s="565"/>
      <c r="U137" s="551"/>
      <c r="V137" s="566"/>
      <c r="W137" s="562"/>
      <c r="X137" s="589"/>
      <c r="Y137" s="589"/>
      <c r="Z137" s="589"/>
      <c r="AA137" s="589"/>
      <c r="AB137" s="589"/>
      <c r="AC137" s="589"/>
      <c r="AD137" s="589"/>
      <c r="AE137" s="589"/>
      <c r="AF137" s="589"/>
      <c r="AG137" s="589"/>
      <c r="AH137" s="589"/>
    </row>
    <row r="138" spans="1:34" s="524" customFormat="1" ht="15" customHeight="1">
      <c r="A138" s="1231"/>
      <c r="B138" s="948"/>
      <c r="C138" s="948"/>
      <c r="D138" s="948"/>
      <c r="E138" s="948"/>
      <c r="F138" s="948"/>
      <c r="G138" s="953"/>
      <c r="H138" s="940"/>
      <c r="I138" s="940"/>
      <c r="J138" s="937"/>
      <c r="K138" s="947"/>
      <c r="L138" s="540"/>
      <c r="M138" s="560" t="s">
        <v>19</v>
      </c>
      <c r="N138" s="551"/>
      <c r="O138" s="547"/>
      <c r="P138" s="547"/>
      <c r="Q138" s="547"/>
      <c r="R138" s="575"/>
      <c r="S138" s="566"/>
      <c r="T138" s="565"/>
      <c r="U138" s="551"/>
      <c r="V138" s="566"/>
      <c r="W138" s="562"/>
      <c r="X138" s="589"/>
      <c r="Y138" s="589"/>
      <c r="Z138" s="589"/>
      <c r="AA138" s="589"/>
      <c r="AB138" s="589"/>
      <c r="AC138" s="589"/>
      <c r="AD138" s="589"/>
      <c r="AE138" s="589"/>
      <c r="AF138" s="589"/>
      <c r="AG138" s="589"/>
      <c r="AH138" s="589"/>
    </row>
    <row r="139" spans="1:34" s="524" customFormat="1" ht="15" customHeight="1">
      <c r="A139" s="936"/>
      <c r="B139" s="936"/>
      <c r="C139" s="936"/>
      <c r="D139" s="936"/>
      <c r="E139" s="936"/>
      <c r="F139" s="936"/>
      <c r="G139" s="936"/>
      <c r="H139" s="936"/>
      <c r="I139" s="936"/>
      <c r="J139" s="936"/>
      <c r="K139" s="936"/>
      <c r="L139" s="494"/>
      <c r="M139" s="567" t="s">
        <v>309</v>
      </c>
      <c r="N139" s="551"/>
      <c r="O139" s="547"/>
      <c r="P139" s="547"/>
      <c r="Q139" s="547"/>
      <c r="R139" s="575"/>
      <c r="S139" s="566"/>
      <c r="T139" s="565"/>
      <c r="U139" s="551"/>
      <c r="V139" s="566"/>
      <c r="W139" s="562"/>
      <c r="X139" s="589"/>
      <c r="Y139" s="589"/>
      <c r="Z139" s="589"/>
      <c r="AA139" s="589"/>
      <c r="AB139" s="589"/>
      <c r="AC139" s="589"/>
      <c r="AD139" s="589"/>
      <c r="AE139" s="589"/>
      <c r="AF139" s="589"/>
      <c r="AG139" s="589"/>
      <c r="AH139" s="589"/>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5" customFormat="1" ht="22.5">
      <c r="A143" s="1231">
        <v>1</v>
      </c>
      <c r="B143" s="960"/>
      <c r="C143" s="960"/>
      <c r="D143" s="960"/>
      <c r="E143" s="961"/>
      <c r="F143" s="962"/>
      <c r="G143" s="962"/>
      <c r="H143" s="962"/>
      <c r="I143" s="963"/>
      <c r="J143" s="958"/>
      <c r="K143" s="965"/>
      <c r="L143" s="595">
        <f>mergeValue(A143)</f>
        <v>1</v>
      </c>
      <c r="M143" s="643" t="s">
        <v>20</v>
      </c>
      <c r="N143" s="582"/>
      <c r="O143" s="1243"/>
      <c r="P143" s="1243"/>
      <c r="Q143" s="1243"/>
      <c r="R143" s="1243"/>
      <c r="S143" s="1243"/>
      <c r="T143" s="1243"/>
      <c r="U143" s="1243"/>
      <c r="V143" s="1243"/>
      <c r="W143" s="632" t="s">
        <v>658</v>
      </c>
      <c r="X143" s="587"/>
      <c r="Y143" s="587"/>
      <c r="Z143" s="587"/>
      <c r="AA143" s="587"/>
      <c r="AB143" s="587"/>
      <c r="AC143" s="587"/>
      <c r="AD143" s="587"/>
      <c r="AE143" s="587"/>
      <c r="AF143" s="587"/>
      <c r="AG143" s="587"/>
      <c r="AH143" s="587"/>
    </row>
    <row r="144" spans="1:34" s="525" customFormat="1" ht="22.5">
      <c r="A144" s="1231"/>
      <c r="B144" s="1231">
        <v>1</v>
      </c>
      <c r="C144" s="960"/>
      <c r="D144" s="960"/>
      <c r="E144" s="962"/>
      <c r="F144" s="962"/>
      <c r="G144" s="962"/>
      <c r="H144" s="962"/>
      <c r="I144" s="957"/>
      <c r="J144" s="956"/>
      <c r="K144" s="959"/>
      <c r="L144" s="595" t="str">
        <f>mergeValue(A144) &amp;"."&amp; mergeValue(B144)</f>
        <v>1.1</v>
      </c>
      <c r="M144" s="548" t="s">
        <v>16</v>
      </c>
      <c r="N144" s="582"/>
      <c r="O144" s="1243"/>
      <c r="P144" s="1243"/>
      <c r="Q144" s="1243"/>
      <c r="R144" s="1243"/>
      <c r="S144" s="1243"/>
      <c r="T144" s="1243"/>
      <c r="U144" s="1243"/>
      <c r="V144" s="1243"/>
      <c r="W144" s="632" t="s">
        <v>477</v>
      </c>
      <c r="X144" s="587"/>
      <c r="Y144" s="587"/>
      <c r="Z144" s="587"/>
      <c r="AA144" s="587"/>
      <c r="AB144" s="587"/>
      <c r="AC144" s="587"/>
      <c r="AD144" s="587"/>
      <c r="AE144" s="587"/>
      <c r="AF144" s="587"/>
      <c r="AG144" s="587"/>
      <c r="AH144" s="587"/>
    </row>
    <row r="145" spans="1:35" s="525" customFormat="1" ht="22.5">
      <c r="A145" s="1231"/>
      <c r="B145" s="1231"/>
      <c r="C145" s="1231">
        <v>1</v>
      </c>
      <c r="D145" s="960"/>
      <c r="E145" s="962"/>
      <c r="F145" s="962"/>
      <c r="G145" s="962"/>
      <c r="H145" s="962"/>
      <c r="I145" s="964"/>
      <c r="J145" s="956"/>
      <c r="K145" s="959"/>
      <c r="L145" s="595" t="str">
        <f>mergeValue(A145) &amp;"."&amp; mergeValue(B145)&amp;"."&amp; mergeValue(C145)</f>
        <v>1.1.1</v>
      </c>
      <c r="M145" s="549" t="s">
        <v>7</v>
      </c>
      <c r="N145" s="582"/>
      <c r="O145" s="1243"/>
      <c r="P145" s="1243"/>
      <c r="Q145" s="1243"/>
      <c r="R145" s="1243"/>
      <c r="S145" s="1243"/>
      <c r="T145" s="1243"/>
      <c r="U145" s="1243"/>
      <c r="V145" s="1243"/>
      <c r="W145" s="632" t="s">
        <v>633</v>
      </c>
      <c r="X145" s="587"/>
      <c r="Y145" s="587"/>
      <c r="Z145" s="587"/>
      <c r="AA145" s="587"/>
      <c r="AB145" s="587"/>
      <c r="AC145" s="587"/>
      <c r="AD145" s="587"/>
      <c r="AE145" s="587"/>
      <c r="AF145" s="587"/>
      <c r="AG145" s="587"/>
      <c r="AH145" s="587"/>
    </row>
    <row r="146" spans="1:35" s="525" customFormat="1" ht="22.5">
      <c r="A146" s="1231"/>
      <c r="B146" s="1231"/>
      <c r="C146" s="1231"/>
      <c r="D146" s="1231">
        <v>1</v>
      </c>
      <c r="E146" s="962"/>
      <c r="F146" s="962"/>
      <c r="G146" s="962"/>
      <c r="H146" s="962"/>
      <c r="I146" s="964"/>
      <c r="J146" s="956"/>
      <c r="K146" s="959"/>
      <c r="L146" s="595" t="str">
        <f>mergeValue(A146) &amp;"."&amp; mergeValue(B146)&amp;"."&amp; mergeValue(C146)&amp;"."&amp; mergeValue(D146)</f>
        <v>1.1.1.1</v>
      </c>
      <c r="M146" s="550" t="s">
        <v>22</v>
      </c>
      <c r="N146" s="582"/>
      <c r="O146" s="1243"/>
      <c r="P146" s="1243"/>
      <c r="Q146" s="1243"/>
      <c r="R146" s="1243"/>
      <c r="S146" s="1243"/>
      <c r="T146" s="1243"/>
      <c r="U146" s="1243"/>
      <c r="V146" s="1243"/>
      <c r="W146" s="632" t="s">
        <v>634</v>
      </c>
      <c r="X146" s="587"/>
      <c r="Y146" s="587"/>
      <c r="Z146" s="587"/>
      <c r="AA146" s="587"/>
      <c r="AB146" s="587"/>
      <c r="AC146" s="587"/>
      <c r="AD146" s="587"/>
      <c r="AE146" s="587"/>
      <c r="AF146" s="587"/>
      <c r="AG146" s="587"/>
      <c r="AH146" s="587"/>
    </row>
    <row r="147" spans="1:35" s="525" customFormat="1" ht="11.25" hidden="1" customHeight="1">
      <c r="A147" s="1231"/>
      <c r="B147" s="1231"/>
      <c r="C147" s="1231"/>
      <c r="D147" s="1231"/>
      <c r="E147" s="1231">
        <v>1</v>
      </c>
      <c r="F147" s="962"/>
      <c r="G147" s="962"/>
      <c r="H147" s="960">
        <v>1</v>
      </c>
      <c r="I147" s="1231">
        <v>1</v>
      </c>
      <c r="J147" s="962"/>
      <c r="K147" s="967"/>
      <c r="L147" s="595"/>
      <c r="M147" s="556"/>
      <c r="N147" s="583"/>
      <c r="O147" s="633"/>
      <c r="P147" s="633"/>
      <c r="Q147" s="633"/>
      <c r="R147" s="633"/>
      <c r="S147" s="633"/>
      <c r="T147" s="633"/>
      <c r="U147" s="633"/>
      <c r="V147" s="510"/>
      <c r="W147" s="561"/>
      <c r="X147" s="587"/>
      <c r="Y147" s="587"/>
      <c r="Z147" s="587"/>
      <c r="AA147" s="587"/>
      <c r="AB147" s="587"/>
      <c r="AC147" s="587"/>
      <c r="AD147" s="587"/>
      <c r="AE147" s="587"/>
      <c r="AF147" s="587"/>
      <c r="AG147" s="587"/>
      <c r="AH147" s="587"/>
    </row>
    <row r="148" spans="1:35" s="525" customFormat="1" ht="90">
      <c r="A148" s="1231"/>
      <c r="B148" s="1231"/>
      <c r="C148" s="1231"/>
      <c r="D148" s="1231"/>
      <c r="E148" s="1231"/>
      <c r="F148" s="1231">
        <v>1</v>
      </c>
      <c r="G148" s="960"/>
      <c r="H148" s="960"/>
      <c r="I148" s="1231"/>
      <c r="J148" s="1231">
        <v>1</v>
      </c>
      <c r="K148" s="968"/>
      <c r="L148" s="595" t="str">
        <f>mergeValue(A148) &amp;"."&amp; mergeValue(B148)&amp;"."&amp; mergeValue(C148)&amp;"."&amp; mergeValue(D148)&amp;"."&amp;  mergeValue(F148)</f>
        <v>1.1.1.1.1</v>
      </c>
      <c r="M148" s="557" t="s">
        <v>10</v>
      </c>
      <c r="N148" s="583"/>
      <c r="O148" s="1233"/>
      <c r="P148" s="1233"/>
      <c r="Q148" s="1233"/>
      <c r="R148" s="1233"/>
      <c r="S148" s="1233"/>
      <c r="T148" s="1233"/>
      <c r="U148" s="1233"/>
      <c r="V148" s="1233"/>
      <c r="W148" s="632" t="s">
        <v>635</v>
      </c>
      <c r="X148" s="587"/>
      <c r="Y148" s="591" t="str">
        <f>strCheckUnique(Z148:Z151)</f>
        <v/>
      </c>
      <c r="Z148" s="587"/>
      <c r="AA148" s="591"/>
      <c r="AB148" s="587"/>
      <c r="AC148" s="587"/>
      <c r="AD148" s="587"/>
      <c r="AE148" s="587"/>
      <c r="AF148" s="587"/>
      <c r="AG148" s="587"/>
      <c r="AH148" s="587"/>
    </row>
    <row r="149" spans="1:35" s="525" customFormat="1" ht="188.25" customHeight="1">
      <c r="A149" s="1231"/>
      <c r="B149" s="1231"/>
      <c r="C149" s="1231"/>
      <c r="D149" s="1231"/>
      <c r="E149" s="1231"/>
      <c r="F149" s="1231"/>
      <c r="G149" s="960">
        <v>1</v>
      </c>
      <c r="H149" s="960"/>
      <c r="I149" s="1231"/>
      <c r="J149" s="1231"/>
      <c r="K149" s="968">
        <v>1</v>
      </c>
      <c r="L149" s="595" t="str">
        <f>mergeValue(A149) &amp;"."&amp; mergeValue(B149)&amp;"."&amp; mergeValue(C149)&amp;"."&amp; mergeValue(D149)&amp;"."&amp; mergeValue(F149)&amp;"."&amp; mergeValue(G149)</f>
        <v>1.1.1.1.1.1</v>
      </c>
      <c r="M149" s="1070"/>
      <c r="N149" s="588"/>
      <c r="O149" s="564"/>
      <c r="P149" s="564"/>
      <c r="Q149" s="1095"/>
      <c r="R149" s="1241"/>
      <c r="S149" s="1227" t="s">
        <v>84</v>
      </c>
      <c r="T149" s="1241"/>
      <c r="U149" s="1227" t="s">
        <v>85</v>
      </c>
      <c r="V149" s="580"/>
      <c r="W149" s="1201" t="s">
        <v>659</v>
      </c>
      <c r="X149" s="587" t="str">
        <f>strCheckDate(O150:V150)</f>
        <v/>
      </c>
      <c r="Y149" s="591"/>
      <c r="Z149" s="591" t="str">
        <f>IF(M149="","",M149 )</f>
        <v/>
      </c>
      <c r="AA149" s="591"/>
      <c r="AB149" s="591"/>
      <c r="AC149" s="591"/>
      <c r="AD149" s="587"/>
      <c r="AE149" s="587"/>
      <c r="AF149" s="587"/>
      <c r="AG149" s="587"/>
      <c r="AH149" s="587"/>
    </row>
    <row r="150" spans="1:35" s="525" customFormat="1" ht="0.2" customHeight="1">
      <c r="A150" s="1231"/>
      <c r="B150" s="1231"/>
      <c r="C150" s="1231"/>
      <c r="D150" s="1231"/>
      <c r="E150" s="1231"/>
      <c r="F150" s="1231"/>
      <c r="G150" s="960"/>
      <c r="H150" s="960"/>
      <c r="I150" s="1231"/>
      <c r="J150" s="1231"/>
      <c r="K150" s="968"/>
      <c r="L150" s="602"/>
      <c r="M150" s="648"/>
      <c r="N150" s="588"/>
      <c r="O150" s="564"/>
      <c r="P150" s="564"/>
      <c r="Q150" s="586" t="str">
        <f>R149 &amp; "-" &amp; T149</f>
        <v>-</v>
      </c>
      <c r="R150" s="1226"/>
      <c r="S150" s="1227"/>
      <c r="T150" s="1226"/>
      <c r="U150" s="1227"/>
      <c r="V150" s="580"/>
      <c r="W150" s="1201"/>
      <c r="X150" s="587"/>
      <c r="Y150" s="587"/>
      <c r="Z150" s="587"/>
      <c r="AA150" s="587"/>
      <c r="AB150" s="587"/>
      <c r="AC150" s="587"/>
      <c r="AD150" s="587"/>
      <c r="AE150" s="587"/>
      <c r="AF150" s="587"/>
      <c r="AG150" s="587"/>
      <c r="AH150" s="587"/>
    </row>
    <row r="151" spans="1:35" s="524" customFormat="1" ht="15" customHeight="1">
      <c r="A151" s="1231"/>
      <c r="B151" s="1231"/>
      <c r="C151" s="1231"/>
      <c r="D151" s="1231"/>
      <c r="E151" s="1231"/>
      <c r="F151" s="1231"/>
      <c r="G151" s="962"/>
      <c r="H151" s="960"/>
      <c r="I151" s="1231"/>
      <c r="J151" s="1231"/>
      <c r="K151" s="967"/>
      <c r="L151" s="540"/>
      <c r="M151" s="558" t="s">
        <v>25</v>
      </c>
      <c r="N151" s="553"/>
      <c r="O151" s="547"/>
      <c r="P151" s="547"/>
      <c r="Q151" s="547"/>
      <c r="R151" s="575"/>
      <c r="S151" s="566"/>
      <c r="T151" s="565"/>
      <c r="U151" s="553"/>
      <c r="V151" s="562"/>
      <c r="W151" s="1201"/>
      <c r="X151" s="589"/>
      <c r="Y151" s="589"/>
      <c r="Z151" s="589"/>
      <c r="AA151" s="589"/>
      <c r="AB151" s="589"/>
      <c r="AC151" s="589"/>
      <c r="AD151" s="589"/>
      <c r="AE151" s="589"/>
      <c r="AF151" s="589"/>
      <c r="AG151" s="589"/>
      <c r="AH151" s="589"/>
    </row>
    <row r="152" spans="1:35" s="524" customFormat="1" ht="15" customHeight="1">
      <c r="A152" s="1231"/>
      <c r="B152" s="1231"/>
      <c r="C152" s="1231"/>
      <c r="D152" s="1231"/>
      <c r="E152" s="1231"/>
      <c r="F152" s="962"/>
      <c r="G152" s="962"/>
      <c r="H152" s="960"/>
      <c r="I152" s="1231"/>
      <c r="J152" s="962"/>
      <c r="K152" s="967"/>
      <c r="L152" s="540"/>
      <c r="M152" s="553" t="s">
        <v>11</v>
      </c>
      <c r="N152" s="552"/>
      <c r="O152" s="547"/>
      <c r="P152" s="547"/>
      <c r="Q152" s="547"/>
      <c r="R152" s="575"/>
      <c r="S152" s="566"/>
      <c r="T152" s="565"/>
      <c r="U152" s="552"/>
      <c r="V152" s="566"/>
      <c r="W152" s="562"/>
      <c r="X152" s="589"/>
      <c r="Y152" s="589"/>
      <c r="Z152" s="589"/>
      <c r="AA152" s="589"/>
      <c r="AB152" s="589"/>
      <c r="AC152" s="589"/>
      <c r="AD152" s="589"/>
      <c r="AE152" s="589"/>
      <c r="AF152" s="589"/>
      <c r="AG152" s="589"/>
      <c r="AH152" s="589"/>
    </row>
    <row r="153" spans="1:35" s="524" customFormat="1" ht="15" hidden="1" customHeight="1">
      <c r="A153" s="1231"/>
      <c r="B153" s="1231"/>
      <c r="C153" s="1231"/>
      <c r="D153" s="1231"/>
      <c r="E153" s="966"/>
      <c r="F153" s="962"/>
      <c r="G153" s="962"/>
      <c r="H153" s="962"/>
      <c r="I153" s="958"/>
      <c r="J153" s="955"/>
      <c r="K153" s="965"/>
      <c r="L153" s="540"/>
      <c r="M153" s="553"/>
      <c r="N153" s="553"/>
      <c r="O153" s="553"/>
      <c r="P153" s="553"/>
      <c r="Q153" s="553"/>
      <c r="R153" s="553"/>
      <c r="S153" s="553"/>
      <c r="T153" s="553"/>
      <c r="U153" s="553"/>
      <c r="V153" s="566"/>
      <c r="W153" s="562"/>
      <c r="X153" s="589"/>
      <c r="Y153" s="589"/>
      <c r="Z153" s="589"/>
      <c r="AA153" s="589"/>
      <c r="AB153" s="589"/>
      <c r="AC153" s="589"/>
      <c r="AD153" s="589"/>
      <c r="AE153" s="589"/>
      <c r="AF153" s="589"/>
      <c r="AG153" s="589"/>
      <c r="AH153" s="589"/>
      <c r="AI153" s="589"/>
    </row>
    <row r="154" spans="1:35" s="524" customFormat="1" ht="15" customHeight="1">
      <c r="A154" s="1231"/>
      <c r="B154" s="1231"/>
      <c r="C154" s="1231"/>
      <c r="D154" s="966"/>
      <c r="E154" s="966"/>
      <c r="F154" s="962"/>
      <c r="G154" s="962"/>
      <c r="H154" s="962"/>
      <c r="I154" s="958"/>
      <c r="J154" s="955"/>
      <c r="K154" s="965"/>
      <c r="L154" s="540"/>
      <c r="M154" s="552" t="s">
        <v>17</v>
      </c>
      <c r="N154" s="551"/>
      <c r="O154" s="547"/>
      <c r="P154" s="547"/>
      <c r="Q154" s="547"/>
      <c r="R154" s="575"/>
      <c r="S154" s="566"/>
      <c r="T154" s="565"/>
      <c r="U154" s="551"/>
      <c r="V154" s="566"/>
      <c r="W154" s="562"/>
      <c r="X154" s="589"/>
      <c r="Y154" s="589"/>
      <c r="Z154" s="589"/>
      <c r="AA154" s="589"/>
      <c r="AB154" s="589"/>
      <c r="AC154" s="589"/>
      <c r="AD154" s="589"/>
      <c r="AE154" s="589"/>
      <c r="AF154" s="589"/>
      <c r="AG154" s="589"/>
      <c r="AH154" s="589"/>
    </row>
    <row r="155" spans="1:35" s="524" customFormat="1" ht="15" customHeight="1">
      <c r="A155" s="1231"/>
      <c r="B155" s="1231"/>
      <c r="C155" s="966"/>
      <c r="D155" s="966"/>
      <c r="E155" s="966"/>
      <c r="F155" s="966"/>
      <c r="G155" s="971"/>
      <c r="H155" s="958"/>
      <c r="I155" s="969"/>
      <c r="J155" s="955"/>
      <c r="K155" s="970"/>
      <c r="L155" s="540"/>
      <c r="M155" s="551" t="s">
        <v>18</v>
      </c>
      <c r="N155" s="551"/>
      <c r="O155" s="547"/>
      <c r="P155" s="547"/>
      <c r="Q155" s="547"/>
      <c r="R155" s="575"/>
      <c r="S155" s="566"/>
      <c r="T155" s="565"/>
      <c r="U155" s="551"/>
      <c r="V155" s="566"/>
      <c r="W155" s="562"/>
      <c r="X155" s="589"/>
      <c r="Y155" s="589"/>
      <c r="Z155" s="589"/>
      <c r="AA155" s="589"/>
      <c r="AB155" s="589"/>
      <c r="AC155" s="589"/>
      <c r="AD155" s="589"/>
      <c r="AE155" s="589"/>
      <c r="AF155" s="589"/>
      <c r="AG155" s="589"/>
      <c r="AH155" s="589"/>
    </row>
    <row r="156" spans="1:35" s="524" customFormat="1" ht="15" customHeight="1">
      <c r="A156" s="1231"/>
      <c r="B156" s="966"/>
      <c r="C156" s="966"/>
      <c r="D156" s="966"/>
      <c r="E156" s="966"/>
      <c r="F156" s="966"/>
      <c r="G156" s="971"/>
      <c r="H156" s="958"/>
      <c r="I156" s="958"/>
      <c r="J156" s="955"/>
      <c r="K156" s="965"/>
      <c r="L156" s="540"/>
      <c r="M156" s="560" t="s">
        <v>19</v>
      </c>
      <c r="N156" s="551"/>
      <c r="O156" s="547"/>
      <c r="P156" s="547"/>
      <c r="Q156" s="547"/>
      <c r="R156" s="575"/>
      <c r="S156" s="566"/>
      <c r="T156" s="565"/>
      <c r="U156" s="551"/>
      <c r="V156" s="566"/>
      <c r="W156" s="562"/>
      <c r="X156" s="589"/>
      <c r="Y156" s="589"/>
      <c r="Z156" s="589"/>
      <c r="AA156" s="589"/>
      <c r="AB156" s="589"/>
      <c r="AC156" s="589"/>
      <c r="AD156" s="589"/>
      <c r="AE156" s="589"/>
      <c r="AF156" s="589"/>
      <c r="AG156" s="589"/>
      <c r="AH156" s="589"/>
    </row>
    <row r="157" spans="1:35" s="524" customFormat="1" ht="15" customHeight="1">
      <c r="A157" s="954"/>
      <c r="B157" s="954"/>
      <c r="C157" s="954"/>
      <c r="D157" s="954"/>
      <c r="E157" s="954"/>
      <c r="F157" s="954"/>
      <c r="G157" s="954"/>
      <c r="H157" s="954"/>
      <c r="I157" s="954"/>
      <c r="J157" s="954"/>
      <c r="K157" s="954"/>
      <c r="L157" s="540"/>
      <c r="M157" s="567" t="s">
        <v>309</v>
      </c>
      <c r="N157" s="551"/>
      <c r="O157" s="547"/>
      <c r="P157" s="547"/>
      <c r="Q157" s="547"/>
      <c r="R157" s="575"/>
      <c r="S157" s="566"/>
      <c r="T157" s="565"/>
      <c r="U157" s="551"/>
      <c r="V157" s="566"/>
      <c r="W157" s="562"/>
      <c r="X157" s="589"/>
      <c r="Y157" s="589"/>
      <c r="Z157" s="589"/>
      <c r="AA157" s="589"/>
      <c r="AB157" s="589"/>
      <c r="AC157" s="589"/>
      <c r="AD157" s="589"/>
      <c r="AE157" s="589"/>
      <c r="AF157" s="589"/>
      <c r="AG157" s="589"/>
      <c r="AH157" s="589"/>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5" customFormat="1" ht="22.5">
      <c r="A161" s="1231">
        <v>1</v>
      </c>
      <c r="B161" s="903"/>
      <c r="C161" s="903"/>
      <c r="D161" s="903"/>
      <c r="E161" s="904"/>
      <c r="F161" s="905"/>
      <c r="G161" s="905"/>
      <c r="H161" s="905"/>
      <c r="I161" s="906"/>
      <c r="J161" s="901"/>
      <c r="K161" s="908"/>
      <c r="L161" s="595">
        <f>mergeValue(A161)</f>
        <v>1</v>
      </c>
      <c r="M161" s="643" t="s">
        <v>20</v>
      </c>
      <c r="N161" s="582"/>
      <c r="O161" s="1281"/>
      <c r="P161" s="1282"/>
      <c r="Q161" s="1282"/>
      <c r="R161" s="1282"/>
      <c r="S161" s="1282"/>
      <c r="T161" s="1282"/>
      <c r="U161" s="1282"/>
      <c r="V161" s="1283"/>
      <c r="W161" s="632" t="s">
        <v>476</v>
      </c>
      <c r="X161" s="587"/>
      <c r="Y161" s="587"/>
      <c r="Z161" s="587"/>
      <c r="AA161" s="587"/>
      <c r="AB161" s="587"/>
      <c r="AC161" s="587"/>
      <c r="AD161" s="587"/>
      <c r="AE161" s="587"/>
      <c r="AF161" s="587"/>
      <c r="AG161" s="587"/>
    </row>
    <row r="162" spans="1:33" s="525" customFormat="1" ht="22.5">
      <c r="A162" s="1231"/>
      <c r="B162" s="1231">
        <v>1</v>
      </c>
      <c r="C162" s="903"/>
      <c r="D162" s="903"/>
      <c r="E162" s="905"/>
      <c r="F162" s="905"/>
      <c r="G162" s="905"/>
      <c r="H162" s="905"/>
      <c r="I162" s="900"/>
      <c r="J162" s="899"/>
      <c r="K162" s="902"/>
      <c r="L162" s="595" t="str">
        <f>mergeValue(A162) &amp;"."&amp; mergeValue(B162)</f>
        <v>1.1</v>
      </c>
      <c r="M162" s="548" t="s">
        <v>16</v>
      </c>
      <c r="N162" s="582"/>
      <c r="O162" s="1281"/>
      <c r="P162" s="1282"/>
      <c r="Q162" s="1282"/>
      <c r="R162" s="1282"/>
      <c r="S162" s="1282"/>
      <c r="T162" s="1282"/>
      <c r="U162" s="1282"/>
      <c r="V162" s="1283"/>
      <c r="W162" s="632" t="s">
        <v>477</v>
      </c>
      <c r="X162" s="587"/>
      <c r="Y162" s="587"/>
      <c r="Z162" s="587"/>
      <c r="AA162" s="587"/>
      <c r="AB162" s="587"/>
      <c r="AC162" s="587"/>
      <c r="AD162" s="587"/>
      <c r="AE162" s="587"/>
      <c r="AF162" s="587"/>
      <c r="AG162" s="587"/>
    </row>
    <row r="163" spans="1:33" s="525" customFormat="1" ht="22.5">
      <c r="A163" s="1231"/>
      <c r="B163" s="1231"/>
      <c r="C163" s="1231">
        <v>1</v>
      </c>
      <c r="D163" s="903"/>
      <c r="E163" s="905"/>
      <c r="F163" s="905"/>
      <c r="G163" s="905"/>
      <c r="H163" s="905"/>
      <c r="I163" s="907"/>
      <c r="J163" s="899"/>
      <c r="K163" s="902"/>
      <c r="L163" s="595" t="str">
        <f>mergeValue(A163) &amp;"."&amp; mergeValue(B163)&amp;"."&amp; mergeValue(C163)</f>
        <v>1.1.1</v>
      </c>
      <c r="M163" s="549" t="s">
        <v>7</v>
      </c>
      <c r="N163" s="582"/>
      <c r="O163" s="1281"/>
      <c r="P163" s="1282"/>
      <c r="Q163" s="1282"/>
      <c r="R163" s="1282"/>
      <c r="S163" s="1282"/>
      <c r="T163" s="1282"/>
      <c r="U163" s="1282"/>
      <c r="V163" s="1283"/>
      <c r="W163" s="632" t="s">
        <v>633</v>
      </c>
      <c r="X163" s="587"/>
      <c r="Y163" s="587"/>
      <c r="Z163" s="587"/>
      <c r="AA163" s="587"/>
      <c r="AB163" s="587"/>
      <c r="AC163" s="587"/>
      <c r="AD163" s="587"/>
      <c r="AE163" s="587"/>
      <c r="AF163" s="587"/>
      <c r="AG163" s="587"/>
    </row>
    <row r="164" spans="1:33" s="525" customFormat="1" ht="22.5">
      <c r="A164" s="1231"/>
      <c r="B164" s="1231"/>
      <c r="C164" s="1231"/>
      <c r="D164" s="1231">
        <v>1</v>
      </c>
      <c r="E164" s="905"/>
      <c r="F164" s="905"/>
      <c r="G164" s="905"/>
      <c r="H164" s="905"/>
      <c r="I164" s="907"/>
      <c r="J164" s="899"/>
      <c r="K164" s="902"/>
      <c r="L164" s="595" t="str">
        <f>mergeValue(A164) &amp;"."&amp; mergeValue(B164)&amp;"."&amp; mergeValue(C164)&amp;"."&amp; mergeValue(D164)</f>
        <v>1.1.1.1</v>
      </c>
      <c r="M164" s="550" t="s">
        <v>22</v>
      </c>
      <c r="N164" s="582"/>
      <c r="O164" s="1281"/>
      <c r="P164" s="1282"/>
      <c r="Q164" s="1282"/>
      <c r="R164" s="1282"/>
      <c r="S164" s="1282"/>
      <c r="T164" s="1282"/>
      <c r="U164" s="1282"/>
      <c r="V164" s="1283"/>
      <c r="W164" s="632" t="s">
        <v>634</v>
      </c>
      <c r="X164" s="587"/>
      <c r="Y164" s="587"/>
      <c r="Z164" s="587"/>
      <c r="AA164" s="587"/>
      <c r="AB164" s="587"/>
      <c r="AC164" s="587"/>
      <c r="AD164" s="587"/>
      <c r="AE164" s="587"/>
      <c r="AF164" s="587"/>
      <c r="AG164" s="587"/>
    </row>
    <row r="165" spans="1:33" s="525" customFormat="1" ht="101.25">
      <c r="A165" s="1231"/>
      <c r="B165" s="1231"/>
      <c r="C165" s="1231"/>
      <c r="D165" s="1231"/>
      <c r="E165" s="1231">
        <v>1</v>
      </c>
      <c r="F165" s="905"/>
      <c r="G165" s="905"/>
      <c r="H165" s="903">
        <v>1</v>
      </c>
      <c r="I165" s="1231">
        <v>1</v>
      </c>
      <c r="J165" s="905"/>
      <c r="K165" s="910"/>
      <c r="L165" s="595" t="str">
        <f>mergeValue(A165) &amp;"."&amp; mergeValue(B165)&amp;"."&amp; mergeValue(C165)&amp;"."&amp; mergeValue(D165)&amp;"."&amp; mergeValue(E165)</f>
        <v>1.1.1.1.1</v>
      </c>
      <c r="M165" s="556" t="s">
        <v>9</v>
      </c>
      <c r="N165" s="583"/>
      <c r="O165" s="1234"/>
      <c r="P165" s="1235"/>
      <c r="Q165" s="1235"/>
      <c r="R165" s="1235"/>
      <c r="S165" s="1235"/>
      <c r="T165" s="1235"/>
      <c r="U165" s="1235"/>
      <c r="V165" s="1236"/>
      <c r="W165" s="632" t="s">
        <v>638</v>
      </c>
      <c r="X165" s="587"/>
      <c r="Y165" s="587"/>
      <c r="Z165" s="587"/>
      <c r="AA165" s="587"/>
      <c r="AB165" s="587"/>
      <c r="AC165" s="587"/>
      <c r="AD165" s="587"/>
      <c r="AE165" s="587"/>
      <c r="AF165" s="587"/>
      <c r="AG165" s="587"/>
    </row>
    <row r="166" spans="1:33" s="525" customFormat="1" ht="90">
      <c r="A166" s="1231"/>
      <c r="B166" s="1231"/>
      <c r="C166" s="1231"/>
      <c r="D166" s="1231"/>
      <c r="E166" s="1231"/>
      <c r="F166" s="1231">
        <v>1</v>
      </c>
      <c r="G166" s="903"/>
      <c r="H166" s="903"/>
      <c r="I166" s="1231"/>
      <c r="J166" s="1231">
        <v>1</v>
      </c>
      <c r="K166" s="911"/>
      <c r="L166" s="595" t="str">
        <f>mergeValue(A166) &amp;"."&amp; mergeValue(B166)&amp;"."&amp; mergeValue(C166)&amp;"."&amp; mergeValue(D166)&amp;"."&amp; mergeValue(E166)&amp;"."&amp; mergeValue(F166)</f>
        <v>1.1.1.1.1.1</v>
      </c>
      <c r="M166" s="557" t="s">
        <v>10</v>
      </c>
      <c r="N166" s="583"/>
      <c r="O166" s="1234"/>
      <c r="P166" s="1235"/>
      <c r="Q166" s="1235"/>
      <c r="R166" s="1235"/>
      <c r="S166" s="1235"/>
      <c r="T166" s="1235"/>
      <c r="U166" s="1235"/>
      <c r="V166" s="1236"/>
      <c r="W166" s="632" t="s">
        <v>636</v>
      </c>
      <c r="X166" s="587"/>
      <c r="Y166" s="591" t="str">
        <f>strCheckUnique(Z166:Z169)</f>
        <v/>
      </c>
      <c r="Z166" s="587"/>
      <c r="AA166" s="591" t="str">
        <f>IF(O166="","",O166 &amp; ":_")</f>
        <v/>
      </c>
      <c r="AB166" s="587"/>
      <c r="AC166" s="587"/>
      <c r="AD166" s="587"/>
      <c r="AE166" s="587"/>
      <c r="AF166" s="587"/>
      <c r="AG166" s="587"/>
    </row>
    <row r="167" spans="1:33" s="525" customFormat="1" ht="188.25" customHeight="1">
      <c r="A167" s="1231"/>
      <c r="B167" s="1231"/>
      <c r="C167" s="1231"/>
      <c r="D167" s="1231"/>
      <c r="E167" s="1231"/>
      <c r="F167" s="1231"/>
      <c r="G167" s="903">
        <v>1</v>
      </c>
      <c r="H167" s="903"/>
      <c r="I167" s="1231"/>
      <c r="J167" s="1231"/>
      <c r="K167" s="911">
        <v>1</v>
      </c>
      <c r="L167" s="595" t="str">
        <f>mergeValue(A167) &amp;"."&amp; mergeValue(B167)&amp;"."&amp; mergeValue(C167)&amp;"."&amp; mergeValue(D167)&amp;"."&amp; mergeValue(E167)&amp;"."&amp; mergeValue(F167)&amp;"."&amp; mergeValue(G167)</f>
        <v>1.1.1.1.1.1.1</v>
      </c>
      <c r="M167" s="1070"/>
      <c r="N167" s="588"/>
      <c r="O167" s="1079"/>
      <c r="P167" s="564"/>
      <c r="Q167" s="564"/>
      <c r="R167" s="1241"/>
      <c r="S167" s="1227" t="s">
        <v>84</v>
      </c>
      <c r="T167" s="1241"/>
      <c r="U167" s="1227" t="s">
        <v>84</v>
      </c>
      <c r="V167" s="580"/>
      <c r="W167" s="1201" t="s">
        <v>656</v>
      </c>
      <c r="X167" s="587" t="str">
        <f>strCheckDate(O168:V168)</f>
        <v/>
      </c>
      <c r="Y167" s="591"/>
      <c r="Z167" s="591" t="str">
        <f>IF(M167="","",M167 )</f>
        <v/>
      </c>
      <c r="AA167" s="591"/>
      <c r="AB167" s="591"/>
      <c r="AC167" s="591"/>
      <c r="AD167" s="587"/>
      <c r="AE167" s="587"/>
      <c r="AF167" s="587"/>
      <c r="AG167" s="587"/>
    </row>
    <row r="168" spans="1:33" s="525" customFormat="1" ht="11.25" hidden="1" customHeight="1">
      <c r="A168" s="1231"/>
      <c r="B168" s="1231"/>
      <c r="C168" s="1231"/>
      <c r="D168" s="1231"/>
      <c r="E168" s="1231"/>
      <c r="F168" s="1231"/>
      <c r="G168" s="903"/>
      <c r="H168" s="903"/>
      <c r="I168" s="1231"/>
      <c r="J168" s="1231"/>
      <c r="K168" s="911"/>
      <c r="L168" s="602"/>
      <c r="M168" s="648"/>
      <c r="N168" s="588"/>
      <c r="O168" s="586"/>
      <c r="P168" s="564"/>
      <c r="Q168" s="586" t="str">
        <f>R167 &amp; "-" &amp; T167</f>
        <v>-</v>
      </c>
      <c r="R168" s="1226"/>
      <c r="S168" s="1227"/>
      <c r="T168" s="1226"/>
      <c r="U168" s="1227"/>
      <c r="V168" s="580"/>
      <c r="W168" s="1201"/>
      <c r="X168" s="587"/>
      <c r="Y168" s="587"/>
      <c r="Z168" s="587"/>
      <c r="AA168" s="587"/>
      <c r="AB168" s="587"/>
      <c r="AC168" s="587"/>
      <c r="AD168" s="587"/>
      <c r="AE168" s="587"/>
      <c r="AF168" s="587"/>
      <c r="AG168" s="587"/>
    </row>
    <row r="169" spans="1:33" s="524" customFormat="1" ht="15" customHeight="1">
      <c r="A169" s="1231"/>
      <c r="B169" s="1231"/>
      <c r="C169" s="1231"/>
      <c r="D169" s="1231"/>
      <c r="E169" s="1231"/>
      <c r="F169" s="1231"/>
      <c r="G169" s="905"/>
      <c r="H169" s="903"/>
      <c r="I169" s="1231"/>
      <c r="J169" s="1231"/>
      <c r="K169" s="910"/>
      <c r="L169" s="540"/>
      <c r="M169" s="559" t="s">
        <v>25</v>
      </c>
      <c r="N169" s="553"/>
      <c r="O169" s="547"/>
      <c r="P169" s="547"/>
      <c r="Q169" s="547"/>
      <c r="R169" s="575"/>
      <c r="S169" s="566"/>
      <c r="T169" s="565"/>
      <c r="U169" s="553"/>
      <c r="V169" s="562"/>
      <c r="W169" s="1201"/>
      <c r="X169" s="589"/>
      <c r="Y169" s="589"/>
      <c r="Z169" s="589"/>
      <c r="AA169" s="589"/>
      <c r="AB169" s="589"/>
      <c r="AC169" s="589"/>
      <c r="AD169" s="589"/>
      <c r="AE169" s="589"/>
      <c r="AF169" s="589"/>
      <c r="AG169" s="589"/>
    </row>
    <row r="170" spans="1:33" s="524" customFormat="1" ht="15" customHeight="1">
      <c r="A170" s="1231"/>
      <c r="B170" s="1231"/>
      <c r="C170" s="1231"/>
      <c r="D170" s="1231"/>
      <c r="E170" s="1231"/>
      <c r="F170" s="905"/>
      <c r="G170" s="905"/>
      <c r="H170" s="903"/>
      <c r="I170" s="1231"/>
      <c r="J170" s="905"/>
      <c r="K170" s="910"/>
      <c r="L170" s="540"/>
      <c r="M170" s="558" t="s">
        <v>11</v>
      </c>
      <c r="N170" s="552"/>
      <c r="O170" s="547"/>
      <c r="P170" s="547"/>
      <c r="Q170" s="547"/>
      <c r="R170" s="575"/>
      <c r="S170" s="566"/>
      <c r="T170" s="565"/>
      <c r="U170" s="552"/>
      <c r="V170" s="566"/>
      <c r="W170" s="562"/>
      <c r="X170" s="589"/>
      <c r="Y170" s="589"/>
      <c r="Z170" s="589"/>
      <c r="AA170" s="589"/>
      <c r="AB170" s="589"/>
      <c r="AC170" s="589"/>
      <c r="AD170" s="589"/>
      <c r="AE170" s="589"/>
      <c r="AF170" s="589"/>
      <c r="AG170" s="589"/>
    </row>
    <row r="171" spans="1:33" s="524" customFormat="1" ht="15" customHeight="1">
      <c r="A171" s="1231"/>
      <c r="B171" s="1231"/>
      <c r="C171" s="1231"/>
      <c r="D171" s="1231"/>
      <c r="E171" s="909"/>
      <c r="F171" s="905"/>
      <c r="G171" s="905"/>
      <c r="H171" s="905"/>
      <c r="I171" s="901"/>
      <c r="J171" s="898"/>
      <c r="K171" s="908"/>
      <c r="L171" s="540"/>
      <c r="M171" s="553" t="s">
        <v>12</v>
      </c>
      <c r="N171" s="551"/>
      <c r="O171" s="547"/>
      <c r="P171" s="547"/>
      <c r="Q171" s="547"/>
      <c r="R171" s="575"/>
      <c r="S171" s="566"/>
      <c r="T171" s="565"/>
      <c r="U171" s="551"/>
      <c r="V171" s="566"/>
      <c r="W171" s="562"/>
      <c r="X171" s="589"/>
      <c r="Y171" s="589"/>
      <c r="Z171" s="589"/>
      <c r="AA171" s="589"/>
      <c r="AB171" s="589"/>
      <c r="AC171" s="589"/>
      <c r="AD171" s="589"/>
      <c r="AE171" s="589"/>
      <c r="AF171" s="589"/>
      <c r="AG171" s="589"/>
    </row>
    <row r="172" spans="1:33" s="524" customFormat="1" ht="15" customHeight="1">
      <c r="A172" s="1231"/>
      <c r="B172" s="1231"/>
      <c r="C172" s="1231"/>
      <c r="D172" s="909"/>
      <c r="E172" s="909"/>
      <c r="F172" s="905"/>
      <c r="G172" s="905"/>
      <c r="H172" s="905"/>
      <c r="I172" s="901"/>
      <c r="J172" s="898"/>
      <c r="K172" s="908"/>
      <c r="L172" s="540"/>
      <c r="M172" s="552" t="s">
        <v>17</v>
      </c>
      <c r="N172" s="551"/>
      <c r="O172" s="547"/>
      <c r="P172" s="547"/>
      <c r="Q172" s="547"/>
      <c r="R172" s="575"/>
      <c r="S172" s="566"/>
      <c r="T172" s="565"/>
      <c r="U172" s="551"/>
      <c r="V172" s="566"/>
      <c r="W172" s="562"/>
      <c r="X172" s="589"/>
      <c r="Y172" s="589"/>
      <c r="Z172" s="589"/>
      <c r="AA172" s="589"/>
      <c r="AB172" s="589"/>
      <c r="AC172" s="589"/>
      <c r="AD172" s="589"/>
      <c r="AE172" s="589"/>
      <c r="AF172" s="589"/>
      <c r="AG172" s="589"/>
    </row>
    <row r="173" spans="1:33" s="524" customFormat="1" ht="15" customHeight="1">
      <c r="A173" s="1231"/>
      <c r="B173" s="1231"/>
      <c r="C173" s="909"/>
      <c r="D173" s="909"/>
      <c r="E173" s="909"/>
      <c r="F173" s="909"/>
      <c r="G173" s="914"/>
      <c r="H173" s="901"/>
      <c r="I173" s="912"/>
      <c r="J173" s="898"/>
      <c r="K173" s="913"/>
      <c r="L173" s="540"/>
      <c r="M173" s="551" t="s">
        <v>18</v>
      </c>
      <c r="N173" s="551"/>
      <c r="O173" s="547"/>
      <c r="P173" s="547"/>
      <c r="Q173" s="547"/>
      <c r="R173" s="575"/>
      <c r="S173" s="566"/>
      <c r="T173" s="565"/>
      <c r="U173" s="551"/>
      <c r="V173" s="566"/>
      <c r="W173" s="562"/>
      <c r="X173" s="589"/>
      <c r="Y173" s="589"/>
      <c r="Z173" s="589"/>
      <c r="AA173" s="589"/>
      <c r="AB173" s="589"/>
      <c r="AC173" s="589"/>
      <c r="AD173" s="589"/>
      <c r="AE173" s="589"/>
      <c r="AF173" s="589"/>
      <c r="AG173" s="589"/>
    </row>
    <row r="174" spans="1:33" s="524" customFormat="1" ht="15" customHeight="1">
      <c r="A174" s="1231"/>
      <c r="B174" s="909"/>
      <c r="C174" s="909"/>
      <c r="D174" s="909"/>
      <c r="E174" s="909"/>
      <c r="F174" s="909"/>
      <c r="G174" s="914"/>
      <c r="H174" s="901"/>
      <c r="I174" s="901"/>
      <c r="J174" s="898"/>
      <c r="K174" s="908"/>
      <c r="L174" s="540"/>
      <c r="M174" s="560" t="s">
        <v>19</v>
      </c>
      <c r="N174" s="551"/>
      <c r="O174" s="547"/>
      <c r="P174" s="547"/>
      <c r="Q174" s="547"/>
      <c r="R174" s="575"/>
      <c r="S174" s="566"/>
      <c r="T174" s="565"/>
      <c r="U174" s="551"/>
      <c r="V174" s="566"/>
      <c r="W174" s="562"/>
      <c r="X174" s="589"/>
      <c r="Y174" s="589"/>
      <c r="Z174" s="589"/>
      <c r="AA174" s="589"/>
      <c r="AB174" s="589"/>
      <c r="AC174" s="589"/>
      <c r="AD174" s="589"/>
      <c r="AE174" s="589"/>
      <c r="AF174" s="589"/>
      <c r="AG174" s="589"/>
    </row>
    <row r="175" spans="1:33" s="524" customFormat="1" ht="15" customHeight="1">
      <c r="A175" s="897"/>
      <c r="B175" s="897"/>
      <c r="C175" s="897"/>
      <c r="D175" s="897"/>
      <c r="E175" s="897"/>
      <c r="F175" s="897"/>
      <c r="G175" s="897"/>
      <c r="H175" s="897"/>
      <c r="I175" s="897"/>
      <c r="J175" s="897"/>
      <c r="K175" s="897"/>
      <c r="L175" s="540"/>
      <c r="M175" s="567" t="s">
        <v>309</v>
      </c>
      <c r="N175" s="551"/>
      <c r="O175" s="547"/>
      <c r="P175" s="547"/>
      <c r="Q175" s="547"/>
      <c r="R175" s="575"/>
      <c r="S175" s="566"/>
      <c r="T175" s="565"/>
      <c r="U175" s="551"/>
      <c r="V175" s="759"/>
      <c r="W175" s="759"/>
      <c r="X175" s="759"/>
      <c r="Y175" s="768"/>
      <c r="Z175" s="767"/>
      <c r="AA175" s="766"/>
      <c r="AB175" s="760"/>
      <c r="AC175" s="767"/>
      <c r="AD175" s="764"/>
      <c r="AE175" s="589"/>
      <c r="AF175" s="589"/>
      <c r="AG175" s="589"/>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7" customFormat="1" ht="22.5">
      <c r="A179" s="1231">
        <v>1</v>
      </c>
      <c r="B179" s="982"/>
      <c r="C179" s="982"/>
      <c r="D179" s="982"/>
      <c r="E179" s="982"/>
      <c r="F179" s="982"/>
      <c r="G179" s="983"/>
      <c r="H179" s="983"/>
      <c r="I179" s="985"/>
      <c r="J179" s="977"/>
      <c r="K179" s="977"/>
      <c r="L179" s="726">
        <f>mergeValue(A179)</f>
        <v>1</v>
      </c>
      <c r="M179" s="643" t="s">
        <v>20</v>
      </c>
      <c r="N179" s="718"/>
      <c r="O179" s="1281"/>
      <c r="P179" s="1282"/>
      <c r="Q179" s="1282"/>
      <c r="R179" s="1282"/>
      <c r="S179" s="1282"/>
      <c r="T179" s="1282"/>
      <c r="U179" s="1282"/>
      <c r="V179" s="1282"/>
      <c r="W179" s="1283"/>
      <c r="X179" s="719" t="s">
        <v>476</v>
      </c>
      <c r="Y179" s="721"/>
      <c r="Z179" s="721"/>
      <c r="AA179" s="721"/>
      <c r="AB179" s="721"/>
      <c r="AC179" s="721"/>
      <c r="AD179" s="721"/>
      <c r="AE179" s="721"/>
      <c r="AF179" s="721"/>
      <c r="AG179" s="721"/>
    </row>
    <row r="180" spans="1:47" s="687" customFormat="1" ht="22.5">
      <c r="A180" s="1231"/>
      <c r="B180" s="1231">
        <v>1</v>
      </c>
      <c r="C180" s="982"/>
      <c r="D180" s="982"/>
      <c r="E180" s="982"/>
      <c r="F180" s="982"/>
      <c r="G180" s="987"/>
      <c r="H180" s="984"/>
      <c r="I180" s="989"/>
      <c r="J180" s="974"/>
      <c r="K180" s="973"/>
      <c r="L180" s="726" t="str">
        <f>mergeValue(A180) &amp;"."&amp; mergeValue(B180)</f>
        <v>1.1</v>
      </c>
      <c r="M180" s="694" t="s">
        <v>16</v>
      </c>
      <c r="N180" s="718"/>
      <c r="O180" s="1281"/>
      <c r="P180" s="1282"/>
      <c r="Q180" s="1282"/>
      <c r="R180" s="1282"/>
      <c r="S180" s="1282"/>
      <c r="T180" s="1282"/>
      <c r="U180" s="1282"/>
      <c r="V180" s="1282"/>
      <c r="W180" s="1283"/>
      <c r="X180" s="719" t="s">
        <v>477</v>
      </c>
      <c r="Y180" s="721"/>
      <c r="Z180" s="721"/>
      <c r="AA180" s="721"/>
      <c r="AB180" s="721"/>
      <c r="AC180" s="721"/>
      <c r="AD180" s="721"/>
      <c r="AE180" s="721"/>
      <c r="AF180" s="721"/>
      <c r="AG180" s="721"/>
    </row>
    <row r="181" spans="1:47" s="687" customFormat="1" ht="22.5">
      <c r="A181" s="1231"/>
      <c r="B181" s="1231"/>
      <c r="C181" s="1231">
        <v>1</v>
      </c>
      <c r="D181" s="982"/>
      <c r="E181" s="982"/>
      <c r="F181" s="982"/>
      <c r="G181" s="987"/>
      <c r="H181" s="984"/>
      <c r="I181" s="990"/>
      <c r="J181" s="974"/>
      <c r="K181" s="973"/>
      <c r="L181" s="726" t="str">
        <f>mergeValue(A181) &amp;"."&amp; mergeValue(B181)&amp;"."&amp; mergeValue(C181)</f>
        <v>1.1.1</v>
      </c>
      <c r="M181" s="695" t="s">
        <v>7</v>
      </c>
      <c r="N181" s="718"/>
      <c r="O181" s="1281"/>
      <c r="P181" s="1282"/>
      <c r="Q181" s="1282"/>
      <c r="R181" s="1282"/>
      <c r="S181" s="1282"/>
      <c r="T181" s="1282"/>
      <c r="U181" s="1282"/>
      <c r="V181" s="1282"/>
      <c r="W181" s="1283"/>
      <c r="X181" s="719" t="s">
        <v>633</v>
      </c>
      <c r="Y181" s="721"/>
      <c r="Z181" s="721"/>
      <c r="AA181" s="721"/>
      <c r="AB181" s="721"/>
      <c r="AC181" s="721"/>
      <c r="AD181" s="721"/>
      <c r="AE181" s="721"/>
      <c r="AF181" s="721"/>
      <c r="AG181" s="721"/>
    </row>
    <row r="182" spans="1:47" s="687" customFormat="1" ht="22.5">
      <c r="A182" s="1231"/>
      <c r="B182" s="1231"/>
      <c r="C182" s="1231"/>
      <c r="D182" s="1231">
        <v>1</v>
      </c>
      <c r="E182" s="982"/>
      <c r="F182" s="982"/>
      <c r="G182" s="987"/>
      <c r="H182" s="984"/>
      <c r="I182" s="990"/>
      <c r="J182" s="988"/>
      <c r="K182" s="973"/>
      <c r="L182" s="726" t="str">
        <f>mergeValue(A182) &amp;"."&amp; mergeValue(B182)&amp;"."&amp; mergeValue(C182)&amp;"."&amp; mergeValue(D182)</f>
        <v>1.1.1.1</v>
      </c>
      <c r="M182" s="696" t="s">
        <v>22</v>
      </c>
      <c r="N182" s="718"/>
      <c r="O182" s="1281"/>
      <c r="P182" s="1282"/>
      <c r="Q182" s="1282"/>
      <c r="R182" s="1282"/>
      <c r="S182" s="1282"/>
      <c r="T182" s="1282"/>
      <c r="U182" s="1282"/>
      <c r="V182" s="1282"/>
      <c r="W182" s="1283"/>
      <c r="X182" s="719" t="s">
        <v>687</v>
      </c>
      <c r="Y182" s="721"/>
      <c r="Z182" s="721"/>
      <c r="AA182" s="721"/>
      <c r="AB182" s="721"/>
      <c r="AC182" s="721"/>
      <c r="AD182" s="721"/>
      <c r="AE182" s="721"/>
      <c r="AF182" s="721"/>
      <c r="AG182" s="721"/>
    </row>
    <row r="183" spans="1:47" s="687" customFormat="1" ht="56.25" customHeight="1">
      <c r="A183" s="1231"/>
      <c r="B183" s="1231"/>
      <c r="C183" s="1231"/>
      <c r="D183" s="1231"/>
      <c r="E183" s="982">
        <v>1</v>
      </c>
      <c r="F183" s="982"/>
      <c r="G183" s="987"/>
      <c r="H183" s="984"/>
      <c r="I183" s="990"/>
      <c r="J183" s="988"/>
      <c r="K183" s="978"/>
      <c r="L183" s="726" t="str">
        <f>mergeValue(A183) &amp;"."&amp; mergeValue(B183)&amp;"."&amp; mergeValue(C183)&amp;"."&amp; mergeValue(D183)&amp;"."&amp; mergeValue(E183)</f>
        <v>1.1.1.1.1</v>
      </c>
      <c r="M183" s="1073"/>
      <c r="N183" s="692"/>
      <c r="O183" s="1075"/>
      <c r="P183" s="1076"/>
      <c r="Q183" s="673"/>
      <c r="R183" s="673"/>
      <c r="S183" s="1092"/>
      <c r="T183" s="652" t="s">
        <v>84</v>
      </c>
      <c r="U183" s="1092"/>
      <c r="V183" s="652" t="s">
        <v>84</v>
      </c>
      <c r="W183" s="729"/>
      <c r="X183" s="719" t="s">
        <v>688</v>
      </c>
      <c r="Y183" s="721" t="str">
        <f>strCheckDateTwo(N183:W183)</f>
        <v/>
      </c>
      <c r="Z183" s="721"/>
      <c r="AA183" s="721"/>
      <c r="AB183" s="721"/>
      <c r="AC183" s="721"/>
      <c r="AD183" s="721"/>
      <c r="AE183" s="721"/>
      <c r="AF183" s="721"/>
      <c r="AG183" s="721"/>
    </row>
    <row r="184" spans="1:47" s="687" customFormat="1" ht="14.25" hidden="1" customHeight="1">
      <c r="A184" s="1231"/>
      <c r="B184" s="1231"/>
      <c r="C184" s="1231"/>
      <c r="D184" s="1231"/>
      <c r="E184" s="982"/>
      <c r="F184" s="982"/>
      <c r="G184" s="987"/>
      <c r="H184" s="984"/>
      <c r="I184" s="990"/>
      <c r="J184" s="988"/>
      <c r="K184" s="978"/>
      <c r="L184" s="716"/>
      <c r="M184" s="703"/>
      <c r="N184" s="648"/>
      <c r="O184" s="648"/>
      <c r="P184" s="648"/>
      <c r="Q184" s="648"/>
      <c r="R184" s="720" t="str">
        <f>S183 &amp; "-" &amp; U183</f>
        <v>-</v>
      </c>
      <c r="S184" s="730"/>
      <c r="T184" s="722"/>
      <c r="U184" s="730"/>
      <c r="V184" s="648"/>
      <c r="W184" s="648"/>
      <c r="X184" s="702"/>
      <c r="Y184" s="721"/>
      <c r="Z184" s="721"/>
      <c r="AA184" s="721"/>
      <c r="AB184" s="721"/>
      <c r="AC184" s="721"/>
      <c r="AD184" s="721"/>
      <c r="AE184" s="721"/>
      <c r="AF184" s="721"/>
      <c r="AG184" s="721"/>
    </row>
    <row r="185" spans="1:47" s="687" customFormat="1" ht="15" customHeight="1">
      <c r="A185" s="1231"/>
      <c r="B185" s="1231"/>
      <c r="C185" s="1231"/>
      <c r="D185" s="1231"/>
      <c r="E185" s="982"/>
      <c r="F185" s="982"/>
      <c r="G185" s="987"/>
      <c r="H185" s="984"/>
      <c r="I185" s="990"/>
      <c r="J185" s="988"/>
      <c r="K185" s="978"/>
      <c r="L185" s="690"/>
      <c r="M185" s="699" t="s">
        <v>5</v>
      </c>
      <c r="N185" s="697"/>
      <c r="O185" s="693"/>
      <c r="P185" s="693"/>
      <c r="Q185" s="693"/>
      <c r="R185" s="693"/>
      <c r="S185" s="710"/>
      <c r="T185" s="706"/>
      <c r="U185" s="705"/>
      <c r="V185" s="697"/>
      <c r="W185" s="697"/>
      <c r="X185" s="701"/>
      <c r="Y185" s="721"/>
      <c r="Z185" s="721"/>
      <c r="AA185" s="721"/>
      <c r="AB185" s="721"/>
      <c r="AC185" s="721"/>
      <c r="AD185" s="721"/>
      <c r="AE185" s="721"/>
      <c r="AF185" s="721"/>
      <c r="AG185" s="721"/>
    </row>
    <row r="186" spans="1:47" s="686" customFormat="1" ht="15" customHeight="1">
      <c r="A186" s="1231"/>
      <c r="B186" s="1231"/>
      <c r="C186" s="1231"/>
      <c r="D186" s="986"/>
      <c r="E186" s="986"/>
      <c r="F186" s="986"/>
      <c r="G186" s="987"/>
      <c r="H186" s="986"/>
      <c r="I186" s="990"/>
      <c r="J186" s="976"/>
      <c r="K186" s="980"/>
      <c r="L186" s="690"/>
      <c r="M186" s="698" t="s">
        <v>17</v>
      </c>
      <c r="N186" s="697"/>
      <c r="O186" s="693"/>
      <c r="P186" s="693"/>
      <c r="Q186" s="693"/>
      <c r="R186" s="693"/>
      <c r="S186" s="710"/>
      <c r="T186" s="706"/>
      <c r="U186" s="705"/>
      <c r="V186" s="697"/>
      <c r="W186" s="706"/>
      <c r="X186" s="701"/>
      <c r="Y186" s="723"/>
      <c r="Z186" s="723"/>
      <c r="AA186" s="723"/>
      <c r="AB186" s="723"/>
      <c r="AC186" s="723"/>
      <c r="AD186" s="723"/>
      <c r="AE186" s="723"/>
      <c r="AF186" s="723"/>
      <c r="AG186" s="723"/>
    </row>
    <row r="187" spans="1:47" s="686" customFormat="1" ht="15" customHeight="1">
      <c r="A187" s="1231"/>
      <c r="B187" s="1231"/>
      <c r="C187" s="986"/>
      <c r="D187" s="986"/>
      <c r="E187" s="986"/>
      <c r="F187" s="986"/>
      <c r="G187" s="987"/>
      <c r="H187" s="986"/>
      <c r="I187" s="981"/>
      <c r="J187" s="976"/>
      <c r="K187" s="980"/>
      <c r="L187" s="690"/>
      <c r="M187" s="697" t="s">
        <v>18</v>
      </c>
      <c r="N187" s="697"/>
      <c r="O187" s="693"/>
      <c r="P187" s="693"/>
      <c r="Q187" s="693"/>
      <c r="R187" s="693"/>
      <c r="S187" s="710"/>
      <c r="T187" s="706"/>
      <c r="U187" s="705"/>
      <c r="V187" s="697"/>
      <c r="W187" s="706"/>
      <c r="X187" s="701"/>
      <c r="Y187" s="723"/>
      <c r="Z187" s="723"/>
      <c r="AA187" s="723"/>
      <c r="AB187" s="723"/>
      <c r="AC187" s="723"/>
      <c r="AD187" s="723"/>
      <c r="AE187" s="723"/>
      <c r="AF187" s="723"/>
      <c r="AG187" s="723"/>
    </row>
    <row r="188" spans="1:47" s="686" customFormat="1" ht="15" customHeight="1">
      <c r="A188" s="1231"/>
      <c r="B188" s="986"/>
      <c r="C188" s="986"/>
      <c r="D188" s="986"/>
      <c r="E188" s="986"/>
      <c r="F188" s="986"/>
      <c r="G188" s="987"/>
      <c r="H188" s="986"/>
      <c r="I188" s="981"/>
      <c r="J188" s="976"/>
      <c r="K188" s="980"/>
      <c r="L188" s="690"/>
      <c r="M188" s="700" t="s">
        <v>19</v>
      </c>
      <c r="N188" s="697"/>
      <c r="O188" s="693"/>
      <c r="P188" s="693"/>
      <c r="Q188" s="693"/>
      <c r="R188" s="693"/>
      <c r="S188" s="710"/>
      <c r="T188" s="706"/>
      <c r="U188" s="705"/>
      <c r="V188" s="697"/>
      <c r="W188" s="706"/>
      <c r="X188" s="701"/>
      <c r="Y188" s="723"/>
      <c r="Z188" s="723"/>
      <c r="AA188" s="723"/>
      <c r="AB188" s="723"/>
      <c r="AC188" s="723"/>
      <c r="AD188" s="723"/>
      <c r="AE188" s="723"/>
      <c r="AF188" s="723"/>
      <c r="AG188" s="723"/>
    </row>
    <row r="189" spans="1:47" s="686" customFormat="1" ht="15" customHeight="1">
      <c r="A189" s="972"/>
      <c r="B189" s="972"/>
      <c r="C189" s="972"/>
      <c r="D189" s="972"/>
      <c r="E189" s="972"/>
      <c r="F189" s="972"/>
      <c r="G189" s="979"/>
      <c r="H189" s="980"/>
      <c r="I189" s="975"/>
      <c r="J189" s="976"/>
      <c r="K189" s="972"/>
      <c r="L189" s="690"/>
      <c r="M189" s="707" t="s">
        <v>309</v>
      </c>
      <c r="N189" s="697"/>
      <c r="O189" s="693"/>
      <c r="P189" s="693"/>
      <c r="Q189" s="693"/>
      <c r="R189" s="693"/>
      <c r="S189" s="710"/>
      <c r="T189" s="706"/>
      <c r="U189" s="705"/>
      <c r="V189" s="697"/>
      <c r="W189" s="706"/>
      <c r="X189" s="701"/>
      <c r="Y189" s="723"/>
      <c r="Z189" s="723"/>
      <c r="AA189" s="723"/>
      <c r="AB189" s="723"/>
      <c r="AC189" s="723"/>
      <c r="AD189" s="723"/>
      <c r="AE189" s="723"/>
      <c r="AF189" s="723"/>
      <c r="AG189" s="723"/>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7" customFormat="1" ht="22.5">
      <c r="A193" s="1231">
        <v>1</v>
      </c>
      <c r="B193" s="1016"/>
      <c r="C193" s="1016"/>
      <c r="D193" s="1016"/>
      <c r="E193" s="1016"/>
      <c r="F193" s="1009"/>
      <c r="G193" s="1015"/>
      <c r="H193" s="1015"/>
      <c r="I193" s="998"/>
      <c r="J193" s="997"/>
      <c r="K193" s="997"/>
      <c r="L193" s="726">
        <f>mergeValue(A193)</f>
        <v>1</v>
      </c>
      <c r="M193" s="643" t="s">
        <v>20</v>
      </c>
      <c r="N193" s="1312"/>
      <c r="O193" s="1313"/>
      <c r="P193" s="1313"/>
      <c r="Q193" s="1313"/>
      <c r="R193" s="1313"/>
      <c r="S193" s="1313"/>
      <c r="T193" s="1313"/>
      <c r="U193" s="1313"/>
      <c r="V193" s="1313"/>
      <c r="W193" s="1313"/>
      <c r="X193" s="1313"/>
      <c r="Y193" s="1313"/>
      <c r="Z193" s="1313"/>
      <c r="AA193" s="1313"/>
      <c r="AB193" s="1313"/>
      <c r="AC193" s="1313"/>
      <c r="AD193" s="1313"/>
      <c r="AE193" s="1313"/>
      <c r="AF193" s="1314"/>
      <c r="AG193" s="719" t="s">
        <v>476</v>
      </c>
      <c r="AH193" s="721"/>
      <c r="AI193" s="721"/>
      <c r="AJ193" s="721"/>
      <c r="AK193" s="721"/>
      <c r="AL193" s="721"/>
      <c r="AM193" s="721"/>
      <c r="AN193" s="721"/>
      <c r="AO193" s="721"/>
      <c r="AP193" s="721"/>
      <c r="AQ193" s="721"/>
      <c r="AR193" s="721"/>
    </row>
    <row r="194" spans="1:46" s="687" customFormat="1" ht="22.5">
      <c r="A194" s="1231"/>
      <c r="B194" s="1231">
        <v>1</v>
      </c>
      <c r="C194" s="1016"/>
      <c r="D194" s="1016"/>
      <c r="E194" s="1016"/>
      <c r="F194" s="1009"/>
      <c r="G194" s="1018"/>
      <c r="H194" s="1019"/>
      <c r="I194" s="999"/>
      <c r="J194" s="994"/>
      <c r="K194" s="992"/>
      <c r="L194" s="726" t="str">
        <f>mergeValue(A194) &amp;"."&amp; mergeValue(B194)</f>
        <v>1.1</v>
      </c>
      <c r="M194" s="694" t="s">
        <v>16</v>
      </c>
      <c r="N194" s="1309"/>
      <c r="O194" s="1310"/>
      <c r="P194" s="1310"/>
      <c r="Q194" s="1310"/>
      <c r="R194" s="1310"/>
      <c r="S194" s="1310"/>
      <c r="T194" s="1310"/>
      <c r="U194" s="1310"/>
      <c r="V194" s="1310"/>
      <c r="W194" s="1310"/>
      <c r="X194" s="1310"/>
      <c r="Y194" s="1310"/>
      <c r="Z194" s="1310"/>
      <c r="AA194" s="1310"/>
      <c r="AB194" s="1310"/>
      <c r="AC194" s="1310"/>
      <c r="AD194" s="1310"/>
      <c r="AE194" s="1310"/>
      <c r="AF194" s="1311"/>
      <c r="AG194" s="719" t="s">
        <v>477</v>
      </c>
      <c r="AH194" s="721"/>
      <c r="AI194" s="721"/>
      <c r="AJ194" s="721"/>
      <c r="AK194" s="721"/>
      <c r="AL194" s="721"/>
      <c r="AM194" s="721"/>
      <c r="AN194" s="721"/>
      <c r="AO194" s="721"/>
      <c r="AP194" s="721"/>
      <c r="AQ194" s="721"/>
      <c r="AR194" s="721"/>
    </row>
    <row r="195" spans="1:46" s="687" customFormat="1" ht="22.5">
      <c r="A195" s="1231"/>
      <c r="B195" s="1231"/>
      <c r="C195" s="1231">
        <v>1</v>
      </c>
      <c r="D195" s="1016"/>
      <c r="E195" s="1016"/>
      <c r="F195" s="1009"/>
      <c r="G195" s="1018"/>
      <c r="H195" s="1019"/>
      <c r="I195" s="999"/>
      <c r="J195" s="994"/>
      <c r="K195" s="992"/>
      <c r="L195" s="726" t="str">
        <f>mergeValue(A195) &amp;"."&amp; mergeValue(B195)&amp;"."&amp; mergeValue(C195)</f>
        <v>1.1.1</v>
      </c>
      <c r="M195" s="695" t="s">
        <v>7</v>
      </c>
      <c r="N195" s="1309"/>
      <c r="O195" s="1310"/>
      <c r="P195" s="1310"/>
      <c r="Q195" s="1310"/>
      <c r="R195" s="1310"/>
      <c r="S195" s="1310"/>
      <c r="T195" s="1310"/>
      <c r="U195" s="1310"/>
      <c r="V195" s="1310"/>
      <c r="W195" s="1310"/>
      <c r="X195" s="1310"/>
      <c r="Y195" s="1310"/>
      <c r="Z195" s="1310"/>
      <c r="AA195" s="1310"/>
      <c r="AB195" s="1310"/>
      <c r="AC195" s="1310"/>
      <c r="AD195" s="1310"/>
      <c r="AE195" s="1310"/>
      <c r="AF195" s="1311"/>
      <c r="AG195" s="719" t="s">
        <v>633</v>
      </c>
      <c r="AH195" s="721"/>
      <c r="AI195" s="721"/>
      <c r="AJ195" s="721"/>
      <c r="AK195" s="721"/>
      <c r="AL195" s="721"/>
      <c r="AM195" s="721"/>
      <c r="AN195" s="721"/>
      <c r="AO195" s="721"/>
      <c r="AP195" s="721"/>
      <c r="AQ195" s="721"/>
      <c r="AR195" s="721"/>
    </row>
    <row r="196" spans="1:46" s="687" customFormat="1" ht="15" customHeight="1">
      <c r="A196" s="1231"/>
      <c r="B196" s="1231"/>
      <c r="C196" s="1231"/>
      <c r="D196" s="1231">
        <v>1</v>
      </c>
      <c r="E196" s="1016"/>
      <c r="F196" s="1009"/>
      <c r="G196" s="1018"/>
      <c r="H196" s="1019"/>
      <c r="I196" s="999"/>
      <c r="J196" s="994"/>
      <c r="K196" s="992"/>
      <c r="L196" s="726" t="str">
        <f>mergeValue(A196) &amp;"."&amp; mergeValue(B196)&amp;"."&amp; mergeValue(C196)&amp;"."&amp; mergeValue(D196)</f>
        <v>1.1.1.1</v>
      </c>
      <c r="M196" s="696" t="s">
        <v>22</v>
      </c>
      <c r="N196" s="1309"/>
      <c r="O196" s="1310"/>
      <c r="P196" s="1310"/>
      <c r="Q196" s="1310"/>
      <c r="R196" s="1310"/>
      <c r="S196" s="1310"/>
      <c r="T196" s="1310"/>
      <c r="U196" s="1310"/>
      <c r="V196" s="1310"/>
      <c r="W196" s="1310"/>
      <c r="X196" s="1310"/>
      <c r="Y196" s="1310"/>
      <c r="Z196" s="1310"/>
      <c r="AA196" s="1310"/>
      <c r="AB196" s="1310"/>
      <c r="AC196" s="1310"/>
      <c r="AD196" s="1310"/>
      <c r="AE196" s="1310"/>
      <c r="AF196" s="1311"/>
      <c r="AG196" s="719" t="s">
        <v>680</v>
      </c>
      <c r="AH196" s="721"/>
      <c r="AI196" s="721"/>
      <c r="AJ196" s="721"/>
      <c r="AK196" s="721"/>
      <c r="AL196" s="721"/>
      <c r="AM196" s="721"/>
      <c r="AN196" s="721"/>
      <c r="AO196" s="721"/>
      <c r="AP196" s="721"/>
      <c r="AQ196" s="721"/>
      <c r="AR196" s="721"/>
    </row>
    <row r="197" spans="1:46" s="687" customFormat="1" ht="17.100000000000001" customHeight="1">
      <c r="A197" s="1231"/>
      <c r="B197" s="1231"/>
      <c r="C197" s="1231"/>
      <c r="D197" s="1231"/>
      <c r="E197" s="1231">
        <v>1</v>
      </c>
      <c r="F197" s="1009"/>
      <c r="G197" s="1018"/>
      <c r="H197" s="1019"/>
      <c r="I197" s="1020"/>
      <c r="J197" s="1010"/>
      <c r="K197" s="1160"/>
      <c r="L197" s="1270" t="str">
        <f>mergeValue(A197) &amp;"."&amp; mergeValue(B197)&amp;"."&amp; mergeValue(C197)&amp;"."&amp; mergeValue(D197)&amp;"."&amp; mergeValue(E197)</f>
        <v>1.1.1.1.1</v>
      </c>
      <c r="M197" s="1271"/>
      <c r="N197" s="1227" t="s">
        <v>85</v>
      </c>
      <c r="O197" s="1265"/>
      <c r="P197" s="1261">
        <v>1</v>
      </c>
      <c r="Q197" s="1290"/>
      <c r="R197" s="1227" t="s">
        <v>85</v>
      </c>
      <c r="S197" s="1265"/>
      <c r="T197" s="1261">
        <v>1</v>
      </c>
      <c r="U197" s="1290"/>
      <c r="V197" s="1227" t="s">
        <v>85</v>
      </c>
      <c r="W197" s="703"/>
      <c r="X197" s="691">
        <v>1</v>
      </c>
      <c r="Y197" s="1097"/>
      <c r="Z197" s="673"/>
      <c r="AA197" s="673"/>
      <c r="AB197" s="1241"/>
      <c r="AC197" s="1227" t="s">
        <v>84</v>
      </c>
      <c r="AD197" s="1241"/>
      <c r="AE197" s="1227" t="s">
        <v>84</v>
      </c>
      <c r="AF197" s="717"/>
      <c r="AG197" s="1258" t="s">
        <v>681</v>
      </c>
      <c r="AH197" s="721" t="str">
        <f>strCheckDate(Z198:AF198)</f>
        <v/>
      </c>
      <c r="AI197" s="724" t="str">
        <f>IF(AND(COUNTIF(AJ192:AJ192,AJ197)&gt;1,AJ197&lt;&gt;""),"ErrUnique:HasDoubleConn","")</f>
        <v/>
      </c>
      <c r="AJ197" s="724"/>
      <c r="AK197" s="724"/>
      <c r="AL197" s="724"/>
      <c r="AM197" s="724"/>
      <c r="AN197" s="724"/>
      <c r="AO197" s="721"/>
      <c r="AP197" s="721"/>
      <c r="AQ197" s="721"/>
      <c r="AR197" s="721"/>
    </row>
    <row r="198" spans="1:46" s="687" customFormat="1" ht="17.100000000000001" customHeight="1">
      <c r="A198" s="1231"/>
      <c r="B198" s="1231"/>
      <c r="C198" s="1231"/>
      <c r="D198" s="1231"/>
      <c r="E198" s="1231"/>
      <c r="F198" s="1009"/>
      <c r="G198" s="1018"/>
      <c r="H198" s="1019"/>
      <c r="I198" s="1020"/>
      <c r="J198" s="1010"/>
      <c r="K198" s="1160"/>
      <c r="L198" s="1270"/>
      <c r="M198" s="1271"/>
      <c r="N198" s="1227"/>
      <c r="O198" s="1265"/>
      <c r="P198" s="1261"/>
      <c r="Q198" s="1290"/>
      <c r="R198" s="1227"/>
      <c r="S198" s="1265"/>
      <c r="T198" s="1261"/>
      <c r="U198" s="1290"/>
      <c r="V198" s="1227"/>
      <c r="W198" s="728"/>
      <c r="X198" s="707"/>
      <c r="Y198" s="707"/>
      <c r="Z198" s="709"/>
      <c r="AA198" s="605" t="str">
        <f>AB197 &amp; "-" &amp; AD197</f>
        <v>-</v>
      </c>
      <c r="AB198" s="1226"/>
      <c r="AC198" s="1227"/>
      <c r="AD198" s="1226"/>
      <c r="AE198" s="1227"/>
      <c r="AF198" s="675"/>
      <c r="AG198" s="1259"/>
      <c r="AH198" s="721"/>
      <c r="AI198" s="724"/>
      <c r="AJ198" s="724"/>
      <c r="AK198" s="724"/>
      <c r="AL198" s="724"/>
      <c r="AM198" s="724"/>
      <c r="AN198" s="724"/>
      <c r="AO198" s="721"/>
      <c r="AP198" s="721"/>
      <c r="AQ198" s="721"/>
      <c r="AR198" s="721"/>
    </row>
    <row r="199" spans="1:46" s="687" customFormat="1" ht="17.100000000000001" customHeight="1">
      <c r="A199" s="1231"/>
      <c r="B199" s="1231"/>
      <c r="C199" s="1231"/>
      <c r="D199" s="1231"/>
      <c r="E199" s="1231"/>
      <c r="F199" s="1009"/>
      <c r="G199" s="1018"/>
      <c r="H199" s="1019"/>
      <c r="I199" s="1020"/>
      <c r="J199" s="1010"/>
      <c r="K199" s="1160"/>
      <c r="L199" s="1270"/>
      <c r="M199" s="1271"/>
      <c r="N199" s="1227"/>
      <c r="O199" s="1265"/>
      <c r="P199" s="1261"/>
      <c r="Q199" s="1290"/>
      <c r="R199" s="1227"/>
      <c r="S199" s="604"/>
      <c r="T199" s="700"/>
      <c r="U199" s="707"/>
      <c r="V199" s="708"/>
      <c r="W199" s="708"/>
      <c r="X199" s="708"/>
      <c r="Y199" s="708"/>
      <c r="Z199" s="709"/>
      <c r="AA199" s="709"/>
      <c r="AB199" s="710"/>
      <c r="AC199" s="706"/>
      <c r="AD199" s="706"/>
      <c r="AE199" s="710"/>
      <c r="AF199" s="706"/>
      <c r="AG199" s="1259"/>
      <c r="AH199" s="721"/>
      <c r="AI199" s="724"/>
      <c r="AJ199" s="724"/>
      <c r="AK199" s="724"/>
      <c r="AL199" s="724"/>
      <c r="AM199" s="724"/>
      <c r="AN199" s="724"/>
      <c r="AO199" s="721"/>
      <c r="AP199" s="721"/>
      <c r="AQ199" s="721"/>
      <c r="AR199" s="721"/>
    </row>
    <row r="200" spans="1:46" s="687" customFormat="1" ht="17.100000000000001" customHeight="1">
      <c r="A200" s="1231"/>
      <c r="B200" s="1231"/>
      <c r="C200" s="1231"/>
      <c r="D200" s="1231"/>
      <c r="E200" s="1231"/>
      <c r="F200" s="1009"/>
      <c r="G200" s="1018"/>
      <c r="H200" s="1019"/>
      <c r="I200" s="1020"/>
      <c r="J200" s="1010"/>
      <c r="K200" s="1160"/>
      <c r="L200" s="1270"/>
      <c r="M200" s="1271"/>
      <c r="N200" s="1227"/>
      <c r="O200" s="711"/>
      <c r="P200" s="713"/>
      <c r="Q200" s="712"/>
      <c r="R200" s="708"/>
      <c r="S200" s="708"/>
      <c r="T200" s="708"/>
      <c r="U200" s="708"/>
      <c r="V200" s="708"/>
      <c r="W200" s="708"/>
      <c r="X200" s="708"/>
      <c r="Y200" s="708"/>
      <c r="Z200" s="709"/>
      <c r="AA200" s="709"/>
      <c r="AB200" s="710"/>
      <c r="AC200" s="706"/>
      <c r="AD200" s="706"/>
      <c r="AE200" s="710"/>
      <c r="AF200" s="706"/>
      <c r="AG200" s="1259"/>
      <c r="AH200" s="721"/>
      <c r="AI200" s="724"/>
      <c r="AJ200" s="724"/>
      <c r="AK200" s="724"/>
      <c r="AL200" s="724"/>
      <c r="AM200" s="724"/>
      <c r="AN200" s="724"/>
      <c r="AO200" s="721"/>
      <c r="AP200" s="721"/>
      <c r="AQ200" s="721"/>
      <c r="AR200" s="721"/>
    </row>
    <row r="201" spans="1:46" s="686" customFormat="1" ht="15" customHeight="1">
      <c r="A201" s="1231"/>
      <c r="B201" s="1231"/>
      <c r="C201" s="1231"/>
      <c r="D201" s="1231"/>
      <c r="E201" s="1017"/>
      <c r="F201" s="1011"/>
      <c r="G201" s="1013"/>
      <c r="H201" s="1011"/>
      <c r="I201" s="1020"/>
      <c r="J201" s="1010"/>
      <c r="K201" s="1005"/>
      <c r="L201" s="690"/>
      <c r="M201" s="699" t="s">
        <v>5</v>
      </c>
      <c r="N201" s="699"/>
      <c r="O201" s="699"/>
      <c r="P201" s="699"/>
      <c r="Q201" s="699"/>
      <c r="R201" s="699"/>
      <c r="S201" s="699"/>
      <c r="T201" s="699"/>
      <c r="U201" s="699"/>
      <c r="V201" s="699"/>
      <c r="W201" s="699"/>
      <c r="X201" s="699"/>
      <c r="Y201" s="699"/>
      <c r="Z201" s="699"/>
      <c r="AA201" s="699"/>
      <c r="AB201" s="699"/>
      <c r="AC201" s="699"/>
      <c r="AD201" s="699"/>
      <c r="AE201" s="699"/>
      <c r="AF201" s="699"/>
      <c r="AG201" s="1260"/>
      <c r="AH201" s="723"/>
      <c r="AI201" s="723"/>
      <c r="AJ201" s="725"/>
      <c r="AK201" s="725"/>
      <c r="AL201" s="725"/>
      <c r="AM201" s="725"/>
      <c r="AN201" s="725"/>
      <c r="AO201" s="723"/>
      <c r="AP201" s="723"/>
      <c r="AQ201" s="723"/>
      <c r="AR201" s="723"/>
    </row>
    <row r="202" spans="1:46" s="686" customFormat="1" ht="15" customHeight="1">
      <c r="A202" s="1231"/>
      <c r="B202" s="1231"/>
      <c r="C202" s="1231"/>
      <c r="D202" s="1017"/>
      <c r="E202" s="1017"/>
      <c r="F202" s="1011"/>
      <c r="G202" s="1018"/>
      <c r="H202" s="1011"/>
      <c r="I202" s="1005"/>
      <c r="J202" s="996"/>
      <c r="K202" s="1005"/>
      <c r="L202" s="690"/>
      <c r="M202" s="698" t="s">
        <v>17</v>
      </c>
      <c r="N202" s="698"/>
      <c r="O202" s="698"/>
      <c r="P202" s="698"/>
      <c r="Q202" s="698"/>
      <c r="R202" s="698"/>
      <c r="S202" s="698"/>
      <c r="T202" s="698"/>
      <c r="U202" s="698"/>
      <c r="V202" s="698"/>
      <c r="W202" s="698"/>
      <c r="X202" s="698"/>
      <c r="Y202" s="698"/>
      <c r="Z202" s="698"/>
      <c r="AA202" s="698"/>
      <c r="AB202" s="698"/>
      <c r="AC202" s="698"/>
      <c r="AD202" s="698"/>
      <c r="AE202" s="698"/>
      <c r="AF202" s="706"/>
      <c r="AG202" s="701"/>
      <c r="AH202" s="723"/>
      <c r="AI202" s="723"/>
      <c r="AJ202" s="725"/>
      <c r="AK202" s="725"/>
      <c r="AL202" s="725"/>
      <c r="AM202" s="725"/>
      <c r="AN202" s="725"/>
      <c r="AO202" s="723"/>
      <c r="AP202" s="723"/>
      <c r="AQ202" s="723"/>
      <c r="AR202" s="723"/>
    </row>
    <row r="203" spans="1:46" s="686" customFormat="1" ht="15" customHeight="1">
      <c r="A203" s="1231"/>
      <c r="B203" s="1231"/>
      <c r="C203" s="1017"/>
      <c r="D203" s="1017"/>
      <c r="E203" s="1017"/>
      <c r="F203" s="1011"/>
      <c r="G203" s="1018"/>
      <c r="H203" s="1011"/>
      <c r="I203" s="1005"/>
      <c r="J203" s="996"/>
      <c r="K203" s="1005"/>
      <c r="L203" s="690"/>
      <c r="M203" s="697" t="s">
        <v>18</v>
      </c>
      <c r="N203" s="697"/>
      <c r="O203" s="697"/>
      <c r="P203" s="697"/>
      <c r="Q203" s="697"/>
      <c r="R203" s="697"/>
      <c r="S203" s="697"/>
      <c r="T203" s="697"/>
      <c r="U203" s="697"/>
      <c r="V203" s="697"/>
      <c r="W203" s="697"/>
      <c r="X203" s="697"/>
      <c r="Y203" s="697"/>
      <c r="Z203" s="693"/>
      <c r="AA203" s="693"/>
      <c r="AB203" s="710"/>
      <c r="AC203" s="706"/>
      <c r="AD203" s="705"/>
      <c r="AE203" s="697"/>
      <c r="AF203" s="706"/>
      <c r="AG203" s="701"/>
      <c r="AH203" s="723"/>
      <c r="AI203" s="723"/>
      <c r="AJ203" s="723"/>
      <c r="AK203" s="723"/>
      <c r="AL203" s="723"/>
      <c r="AM203" s="723"/>
      <c r="AN203" s="723"/>
      <c r="AO203" s="723"/>
      <c r="AP203" s="723"/>
      <c r="AQ203" s="723"/>
      <c r="AR203" s="723"/>
    </row>
    <row r="204" spans="1:46" s="686" customFormat="1" ht="15" customHeight="1">
      <c r="A204" s="1231"/>
      <c r="B204" s="1017"/>
      <c r="C204" s="1017"/>
      <c r="D204" s="1017"/>
      <c r="E204" s="1017"/>
      <c r="F204" s="1011"/>
      <c r="G204" s="1018"/>
      <c r="H204" s="1011"/>
      <c r="I204" s="1005"/>
      <c r="J204" s="996"/>
      <c r="K204" s="1005"/>
      <c r="L204" s="690"/>
      <c r="M204" s="700" t="s">
        <v>19</v>
      </c>
      <c r="N204" s="700"/>
      <c r="O204" s="700"/>
      <c r="P204" s="700"/>
      <c r="Q204" s="700"/>
      <c r="R204" s="700"/>
      <c r="S204" s="700"/>
      <c r="T204" s="700"/>
      <c r="U204" s="700"/>
      <c r="V204" s="700"/>
      <c r="W204" s="700"/>
      <c r="X204" s="700"/>
      <c r="Y204" s="700"/>
      <c r="Z204" s="693"/>
      <c r="AA204" s="693"/>
      <c r="AB204" s="710"/>
      <c r="AC204" s="706"/>
      <c r="AD204" s="705"/>
      <c r="AE204" s="697"/>
      <c r="AF204" s="706"/>
      <c r="AG204" s="701"/>
      <c r="AH204" s="723"/>
      <c r="AI204" s="723"/>
      <c r="AJ204" s="723"/>
      <c r="AK204" s="723"/>
      <c r="AL204" s="723"/>
      <c r="AM204" s="723"/>
      <c r="AN204" s="723"/>
      <c r="AO204" s="723"/>
      <c r="AP204" s="723"/>
      <c r="AQ204" s="723"/>
      <c r="AR204" s="723"/>
    </row>
    <row r="205" spans="1:46" s="686" customFormat="1" ht="15" customHeight="1">
      <c r="A205" s="991"/>
      <c r="B205" s="991"/>
      <c r="C205" s="991"/>
      <c r="D205" s="991"/>
      <c r="E205" s="991"/>
      <c r="F205" s="991"/>
      <c r="G205" s="1004"/>
      <c r="H205" s="1005"/>
      <c r="I205" s="995"/>
      <c r="J205" s="996"/>
      <c r="K205" s="991"/>
      <c r="L205" s="690"/>
      <c r="M205" s="707" t="s">
        <v>309</v>
      </c>
      <c r="N205" s="707"/>
      <c r="O205" s="707"/>
      <c r="P205" s="707"/>
      <c r="Q205" s="707"/>
      <c r="R205" s="707"/>
      <c r="S205" s="707"/>
      <c r="T205" s="707"/>
      <c r="U205" s="707"/>
      <c r="V205" s="707"/>
      <c r="W205" s="707"/>
      <c r="X205" s="707"/>
      <c r="Y205" s="707"/>
      <c r="Z205" s="693"/>
      <c r="AA205" s="693"/>
      <c r="AB205" s="710"/>
      <c r="AC205" s="706"/>
      <c r="AD205" s="705"/>
      <c r="AE205" s="697"/>
      <c r="AF205" s="706"/>
      <c r="AG205" s="701"/>
      <c r="AH205" s="723"/>
      <c r="AI205" s="723"/>
      <c r="AJ205" s="723"/>
      <c r="AK205" s="723"/>
      <c r="AL205" s="723"/>
      <c r="AM205" s="723"/>
      <c r="AN205" s="723"/>
      <c r="AO205" s="723"/>
      <c r="AP205" s="723"/>
      <c r="AQ205" s="723"/>
      <c r="AR205" s="723"/>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33"/>
      <c r="R207" s="157"/>
      <c r="S207" s="157"/>
      <c r="T207" s="157"/>
      <c r="U207" s="1233"/>
      <c r="V207" s="157"/>
      <c r="W207" s="157"/>
      <c r="X207" s="157"/>
      <c r="Y207" s="1094"/>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33"/>
      <c r="R208" s="157"/>
      <c r="S208" s="157"/>
      <c r="T208" s="157"/>
      <c r="U208" s="1233"/>
      <c r="V208" s="157"/>
      <c r="W208" s="157"/>
      <c r="X208" s="157"/>
      <c r="Y208" s="157"/>
      <c r="Z208" s="157"/>
      <c r="AA208" s="157"/>
      <c r="AB208" s="157"/>
      <c r="AC208" s="157"/>
    </row>
    <row r="209" spans="1:83" ht="15" customHeight="1">
      <c r="G209" s="156"/>
      <c r="H209" s="157"/>
      <c r="I209" s="157"/>
      <c r="J209" s="85"/>
      <c r="K209" s="157"/>
      <c r="L209" s="157"/>
      <c r="M209" s="157"/>
      <c r="N209" s="157"/>
      <c r="O209" s="157"/>
      <c r="Q209" s="1233"/>
      <c r="V209" s="157"/>
      <c r="W209" s="157"/>
      <c r="X209" s="157"/>
      <c r="Z209" s="157"/>
      <c r="AA209" s="157"/>
      <c r="AB209" s="157"/>
      <c r="AC209" s="732"/>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3"/>
      <c r="B211" s="733"/>
      <c r="C211" s="733"/>
      <c r="D211" s="733"/>
      <c r="E211" s="733"/>
      <c r="F211" s="733"/>
      <c r="G211" s="736"/>
      <c r="H211" s="737"/>
      <c r="I211" s="737"/>
      <c r="J211" s="734"/>
      <c r="K211" s="737"/>
      <c r="L211" s="737"/>
      <c r="M211" s="737"/>
      <c r="N211" s="1315" t="s">
        <v>85</v>
      </c>
      <c r="O211" s="1265"/>
      <c r="P211" s="1261">
        <v>1</v>
      </c>
      <c r="Q211" s="1284"/>
      <c r="R211" s="1227" t="s">
        <v>84</v>
      </c>
      <c r="S211" s="1316"/>
      <c r="T211" s="1307">
        <v>1</v>
      </c>
      <c r="U211" s="1234"/>
      <c r="V211" s="1227" t="s">
        <v>84</v>
      </c>
      <c r="W211" s="839"/>
      <c r="X211" s="740">
        <v>1</v>
      </c>
      <c r="Y211" s="1094"/>
      <c r="Z211" s="737"/>
      <c r="AA211" s="737"/>
      <c r="AB211" s="737"/>
      <c r="AC211" s="737"/>
      <c r="AD211" s="737"/>
      <c r="AE211" s="733"/>
      <c r="AF211" s="731"/>
      <c r="AG211" s="731"/>
      <c r="AH211" s="731"/>
      <c r="AI211" s="731"/>
      <c r="AJ211" s="731"/>
      <c r="AK211" s="731"/>
      <c r="AL211" s="731"/>
      <c r="AM211" s="731"/>
      <c r="AN211" s="731"/>
      <c r="AO211" s="731"/>
      <c r="AP211" s="731"/>
      <c r="AQ211" s="731"/>
      <c r="AR211" s="731"/>
      <c r="AS211" s="731"/>
      <c r="AT211" s="731"/>
      <c r="AU211" s="731"/>
      <c r="AV211" s="731"/>
      <c r="AW211" s="731"/>
      <c r="AX211" s="731"/>
      <c r="AY211" s="731"/>
      <c r="AZ211" s="731"/>
      <c r="BA211" s="731"/>
      <c r="BB211" s="731"/>
      <c r="BC211" s="731"/>
      <c r="BD211" s="731"/>
      <c r="BE211" s="731"/>
      <c r="BF211" s="731"/>
      <c r="BG211" s="731"/>
      <c r="BH211" s="731"/>
      <c r="BI211" s="731"/>
      <c r="BJ211" s="731"/>
      <c r="BK211" s="731"/>
      <c r="BL211" s="731"/>
      <c r="BM211" s="731"/>
      <c r="BN211" s="731"/>
      <c r="BO211" s="731"/>
      <c r="BP211" s="731"/>
      <c r="BQ211" s="731"/>
      <c r="BR211" s="731"/>
      <c r="BS211" s="731"/>
      <c r="BT211" s="731"/>
      <c r="BU211" s="731"/>
      <c r="BV211" s="731"/>
      <c r="BW211" s="731"/>
      <c r="BX211" s="731"/>
      <c r="BY211" s="731"/>
      <c r="BZ211" s="731"/>
      <c r="CA211" s="731"/>
      <c r="CB211" s="731"/>
      <c r="CC211" s="731"/>
      <c r="CD211" s="731"/>
      <c r="CE211" s="731"/>
    </row>
    <row r="212" spans="1:83" ht="15" customHeight="1">
      <c r="A212" s="733"/>
      <c r="B212" s="733"/>
      <c r="C212" s="733"/>
      <c r="D212" s="733"/>
      <c r="E212" s="733"/>
      <c r="F212" s="733"/>
      <c r="G212" s="736"/>
      <c r="H212" s="737"/>
      <c r="I212" s="737"/>
      <c r="J212" s="734"/>
      <c r="K212" s="737"/>
      <c r="L212" s="737"/>
      <c r="M212" s="737"/>
      <c r="N212" s="1315"/>
      <c r="O212" s="1265"/>
      <c r="P212" s="1261"/>
      <c r="Q212" s="1284"/>
      <c r="R212" s="1227"/>
      <c r="S212" s="1317"/>
      <c r="T212" s="1308"/>
      <c r="U212" s="1234"/>
      <c r="V212" s="1227"/>
      <c r="W212" s="738"/>
      <c r="X212" s="738"/>
      <c r="Y212" s="738" t="s">
        <v>713</v>
      </c>
      <c r="Z212" s="737"/>
      <c r="AA212" s="737"/>
      <c r="AB212" s="737"/>
      <c r="AC212" s="737"/>
      <c r="AD212" s="737"/>
      <c r="AE212" s="737"/>
      <c r="AF212" s="731"/>
      <c r="AG212" s="731"/>
      <c r="AH212" s="731"/>
      <c r="AI212" s="731"/>
      <c r="AJ212" s="731"/>
      <c r="AK212" s="731"/>
      <c r="AL212" s="731"/>
      <c r="AM212" s="731"/>
      <c r="AN212" s="731"/>
      <c r="AO212" s="731"/>
      <c r="AP212" s="731"/>
      <c r="AQ212" s="731"/>
      <c r="AR212" s="731"/>
      <c r="AS212" s="731"/>
      <c r="AT212" s="731"/>
      <c r="AU212" s="731"/>
      <c r="AV212" s="731"/>
      <c r="AW212" s="731"/>
      <c r="AX212" s="731"/>
      <c r="AY212" s="731"/>
      <c r="AZ212" s="731"/>
      <c r="BA212" s="731"/>
      <c r="BB212" s="731"/>
      <c r="BC212" s="731"/>
      <c r="BD212" s="731"/>
      <c r="BE212" s="731"/>
      <c r="BF212" s="731"/>
      <c r="BG212" s="731"/>
      <c r="BH212" s="731"/>
      <c r="BI212" s="731"/>
      <c r="BJ212" s="731"/>
      <c r="BK212" s="731"/>
      <c r="BL212" s="731"/>
      <c r="BM212" s="731"/>
      <c r="BN212" s="731"/>
      <c r="BO212" s="731"/>
      <c r="BP212" s="731"/>
      <c r="BQ212" s="731"/>
      <c r="BR212" s="731"/>
      <c r="BS212" s="731"/>
      <c r="BT212" s="731"/>
      <c r="BU212" s="731"/>
      <c r="BV212" s="731"/>
      <c r="BW212" s="731"/>
      <c r="BX212" s="731"/>
      <c r="BY212" s="731"/>
      <c r="BZ212" s="731"/>
      <c r="CA212" s="731"/>
      <c r="CB212" s="731"/>
      <c r="CC212" s="731"/>
      <c r="CD212" s="731"/>
      <c r="CE212" s="731"/>
    </row>
    <row r="213" spans="1:83" ht="15" customHeight="1">
      <c r="A213" s="733"/>
      <c r="B213" s="733"/>
      <c r="C213" s="733"/>
      <c r="D213" s="733"/>
      <c r="E213" s="733"/>
      <c r="F213" s="733"/>
      <c r="G213" s="736"/>
      <c r="H213" s="737"/>
      <c r="I213" s="737"/>
      <c r="J213" s="734"/>
      <c r="K213" s="737"/>
      <c r="L213" s="737"/>
      <c r="M213" s="737"/>
      <c r="N213" s="1315"/>
      <c r="O213" s="1265"/>
      <c r="P213" s="1261"/>
      <c r="Q213" s="1284"/>
      <c r="R213" s="1227"/>
      <c r="S213" s="735"/>
      <c r="T213" s="735"/>
      <c r="U213" s="738" t="s">
        <v>714</v>
      </c>
      <c r="V213" s="838"/>
      <c r="W213" s="739"/>
      <c r="X213" s="739"/>
      <c r="Y213" s="739"/>
      <c r="Z213" s="737"/>
      <c r="AA213" s="737"/>
      <c r="AB213" s="737"/>
      <c r="AC213" s="737"/>
      <c r="AD213" s="737"/>
      <c r="AE213" s="737"/>
      <c r="AF213" s="731"/>
      <c r="AG213" s="731"/>
      <c r="AH213" s="731"/>
      <c r="AI213" s="731"/>
      <c r="AJ213" s="731"/>
      <c r="AK213" s="731"/>
      <c r="AL213" s="731"/>
      <c r="AM213" s="731"/>
      <c r="AN213" s="731"/>
      <c r="AO213" s="731"/>
      <c r="AP213" s="731"/>
      <c r="AQ213" s="731"/>
      <c r="AR213" s="731"/>
      <c r="AS213" s="731"/>
      <c r="AT213" s="731"/>
      <c r="AU213" s="731"/>
      <c r="AV213" s="731"/>
      <c r="AW213" s="731"/>
      <c r="AX213" s="731"/>
      <c r="AY213" s="731"/>
      <c r="AZ213" s="731"/>
      <c r="BA213" s="731"/>
      <c r="BB213" s="731"/>
      <c r="BC213" s="731"/>
      <c r="BD213" s="731"/>
      <c r="BE213" s="731"/>
      <c r="BF213" s="731"/>
      <c r="BG213" s="731"/>
      <c r="BH213" s="731"/>
      <c r="BI213" s="731"/>
      <c r="BJ213" s="731"/>
      <c r="BK213" s="731"/>
      <c r="BL213" s="731"/>
      <c r="BM213" s="731"/>
      <c r="BN213" s="731"/>
      <c r="BO213" s="731"/>
      <c r="BP213" s="731"/>
      <c r="BQ213" s="731"/>
      <c r="BR213" s="731"/>
      <c r="BS213" s="731"/>
      <c r="BT213" s="731"/>
      <c r="BU213" s="731"/>
      <c r="BV213" s="731"/>
      <c r="BW213" s="731"/>
      <c r="BX213" s="731"/>
      <c r="BY213" s="731"/>
      <c r="BZ213" s="731"/>
      <c r="CA213" s="731"/>
      <c r="CB213" s="731"/>
      <c r="CC213" s="731"/>
      <c r="CD213" s="731"/>
      <c r="CE213" s="731"/>
    </row>
    <row r="214" spans="1:83" ht="15" customHeight="1">
      <c r="A214" s="733"/>
      <c r="B214" s="733"/>
      <c r="C214" s="733"/>
      <c r="D214" s="733"/>
      <c r="E214" s="733"/>
      <c r="F214" s="733"/>
      <c r="G214" s="736"/>
      <c r="H214" s="737"/>
      <c r="I214" s="737"/>
      <c r="J214" s="734"/>
      <c r="K214" s="737"/>
      <c r="L214" s="737"/>
      <c r="M214" s="737"/>
      <c r="N214" s="1227"/>
      <c r="O214" s="836"/>
      <c r="P214" s="836"/>
      <c r="Q214" s="837"/>
      <c r="R214" s="838"/>
      <c r="S214" s="739"/>
      <c r="T214" s="739"/>
      <c r="U214" s="739"/>
      <c r="V214" s="739"/>
      <c r="W214" s="739"/>
      <c r="X214" s="739"/>
      <c r="Y214" s="739"/>
      <c r="Z214" s="737"/>
      <c r="AA214" s="737"/>
      <c r="AB214" s="737"/>
      <c r="AC214" s="737"/>
      <c r="AD214" s="737"/>
      <c r="AE214" s="737"/>
      <c r="AF214" s="731"/>
      <c r="AG214" s="731"/>
      <c r="AH214" s="731"/>
      <c r="AI214" s="731"/>
      <c r="AJ214" s="731"/>
      <c r="AK214" s="731"/>
      <c r="AL214" s="731"/>
      <c r="AM214" s="731"/>
      <c r="AN214" s="731"/>
      <c r="AO214" s="731"/>
      <c r="AP214" s="731"/>
      <c r="AQ214" s="731"/>
      <c r="AR214" s="731"/>
      <c r="AS214" s="731"/>
      <c r="AT214" s="731"/>
      <c r="AU214" s="731"/>
      <c r="AV214" s="731"/>
      <c r="AW214" s="731"/>
      <c r="AX214" s="731"/>
      <c r="AY214" s="731"/>
      <c r="AZ214" s="731"/>
      <c r="BA214" s="731"/>
      <c r="BB214" s="731"/>
      <c r="BC214" s="731"/>
      <c r="BD214" s="731"/>
      <c r="BE214" s="731"/>
      <c r="BF214" s="731"/>
      <c r="BG214" s="731"/>
      <c r="BH214" s="731"/>
      <c r="BI214" s="731"/>
      <c r="BJ214" s="731"/>
      <c r="BK214" s="731"/>
      <c r="BL214" s="731"/>
      <c r="BM214" s="731"/>
      <c r="BN214" s="731"/>
      <c r="BO214" s="731"/>
      <c r="BP214" s="731"/>
      <c r="BQ214" s="731"/>
      <c r="BR214" s="731"/>
      <c r="BS214" s="731"/>
      <c r="BT214" s="731"/>
      <c r="BU214" s="731"/>
      <c r="BV214" s="731"/>
      <c r="BW214" s="731"/>
      <c r="BX214" s="731"/>
      <c r="BY214" s="731"/>
      <c r="BZ214" s="731"/>
      <c r="CA214" s="731"/>
      <c r="CB214" s="731"/>
      <c r="CC214" s="731"/>
      <c r="CD214" s="731"/>
      <c r="CE214" s="731"/>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4" customFormat="1" ht="18.75" customHeight="1">
      <c r="X217" s="723"/>
      <c r="Y217" s="723"/>
      <c r="Z217" s="723"/>
      <c r="AA217" s="723"/>
      <c r="AB217" s="723"/>
      <c r="AC217" s="723"/>
      <c r="AD217" s="723"/>
      <c r="AE217" s="723"/>
      <c r="AF217" s="723"/>
      <c r="AG217" s="723"/>
      <c r="AH217" s="723"/>
      <c r="AI217" s="723"/>
      <c r="AJ217" s="723"/>
    </row>
    <row r="218" spans="1:83" s="35" customFormat="1" ht="17.100000000000001" customHeight="1">
      <c r="G218" s="35" t="s">
        <v>13</v>
      </c>
      <c r="I218" s="35" t="s">
        <v>746</v>
      </c>
      <c r="V218" s="158"/>
      <c r="X218" s="217"/>
      <c r="Y218" s="217"/>
      <c r="Z218" s="217"/>
      <c r="AA218" s="217"/>
      <c r="AB218" s="217"/>
      <c r="AC218" s="217"/>
      <c r="AD218" s="217"/>
      <c r="AE218" s="217"/>
      <c r="AF218" s="217"/>
      <c r="AG218" s="217"/>
      <c r="AH218" s="217"/>
      <c r="AI218" s="217"/>
      <c r="AJ218" s="217"/>
    </row>
    <row r="219" spans="1:83" s="744" customFormat="1" ht="17.100000000000001" customHeight="1">
      <c r="L219" s="122"/>
      <c r="M219" s="122"/>
      <c r="N219" s="122"/>
      <c r="O219" s="122"/>
      <c r="P219" s="122"/>
      <c r="Q219" s="122"/>
      <c r="R219" s="122"/>
      <c r="S219" s="122"/>
      <c r="T219" s="122"/>
      <c r="U219" s="122"/>
      <c r="V219" s="122"/>
      <c r="W219" s="122"/>
      <c r="X219" s="723"/>
      <c r="Y219" s="723"/>
      <c r="Z219" s="723"/>
      <c r="AA219" s="723"/>
      <c r="AB219" s="723"/>
      <c r="AC219" s="723"/>
      <c r="AD219" s="723"/>
      <c r="AE219" s="723"/>
      <c r="AF219" s="723"/>
      <c r="AG219" s="723"/>
      <c r="AH219" s="723"/>
      <c r="AI219" s="723"/>
      <c r="AJ219" s="723"/>
    </row>
    <row r="220" spans="1:83" s="801" customFormat="1" ht="22.5">
      <c r="A220" s="1231">
        <v>1</v>
      </c>
      <c r="B220" s="885"/>
      <c r="C220" s="885"/>
      <c r="D220" s="885"/>
      <c r="E220" s="886"/>
      <c r="F220" s="887"/>
      <c r="G220" s="887"/>
      <c r="H220" s="887"/>
      <c r="I220" s="888"/>
      <c r="J220" s="883"/>
      <c r="K220" s="890"/>
      <c r="L220" s="783">
        <f>mergeValue(A220)</f>
        <v>1</v>
      </c>
      <c r="M220" s="643" t="s">
        <v>20</v>
      </c>
      <c r="N220" s="648"/>
      <c r="O220" s="1287"/>
      <c r="P220" s="1288"/>
      <c r="Q220" s="1288"/>
      <c r="R220" s="1288"/>
      <c r="S220" s="1288"/>
      <c r="T220" s="1288"/>
      <c r="U220" s="1288"/>
      <c r="V220" s="1289"/>
      <c r="W220" s="632" t="s">
        <v>476</v>
      </c>
      <c r="X220" s="810"/>
      <c r="Y220" s="831"/>
      <c r="Z220" s="831" t="str">
        <f t="shared" ref="Z220:Z233" si="3">IF(M220="","",M220 )</f>
        <v>Наименование тарифа</v>
      </c>
      <c r="AA220" s="831"/>
      <c r="AB220" s="831"/>
      <c r="AC220" s="831"/>
      <c r="AD220" s="810"/>
      <c r="AE220" s="810"/>
      <c r="AF220" s="810"/>
      <c r="AG220" s="810"/>
      <c r="AH220" s="810"/>
      <c r="AI220" s="810"/>
      <c r="AJ220" s="810"/>
    </row>
    <row r="221" spans="1:83" s="801" customFormat="1" ht="22.5">
      <c r="A221" s="1231"/>
      <c r="B221" s="1231">
        <v>1</v>
      </c>
      <c r="C221" s="885"/>
      <c r="D221" s="885"/>
      <c r="E221" s="887"/>
      <c r="F221" s="887"/>
      <c r="G221" s="887"/>
      <c r="H221" s="887"/>
      <c r="I221" s="882"/>
      <c r="J221" s="881"/>
      <c r="K221" s="884"/>
      <c r="L221" s="783" t="str">
        <f>mergeValue(A221) &amp;"."&amp; mergeValue(B221)</f>
        <v>1.1</v>
      </c>
      <c r="M221" s="694" t="s">
        <v>16</v>
      </c>
      <c r="N221" s="648"/>
      <c r="O221" s="1287"/>
      <c r="P221" s="1288"/>
      <c r="Q221" s="1288"/>
      <c r="R221" s="1288"/>
      <c r="S221" s="1288"/>
      <c r="T221" s="1288"/>
      <c r="U221" s="1288"/>
      <c r="V221" s="1289"/>
      <c r="W221" s="632" t="s">
        <v>477</v>
      </c>
      <c r="X221" s="810"/>
      <c r="Y221" s="831"/>
      <c r="Z221" s="831" t="str">
        <f t="shared" si="3"/>
        <v>Территория действия тарифа</v>
      </c>
      <c r="AA221" s="831"/>
      <c r="AB221" s="831"/>
      <c r="AC221" s="831"/>
      <c r="AD221" s="810"/>
      <c r="AE221" s="810"/>
      <c r="AF221" s="810"/>
      <c r="AG221" s="810"/>
      <c r="AH221" s="810"/>
      <c r="AI221" s="810"/>
      <c r="AJ221" s="810"/>
    </row>
    <row r="222" spans="1:83" s="801" customFormat="1" ht="22.5">
      <c r="A222" s="1231"/>
      <c r="B222" s="1231"/>
      <c r="C222" s="1231">
        <v>1</v>
      </c>
      <c r="D222" s="885"/>
      <c r="E222" s="887"/>
      <c r="F222" s="887"/>
      <c r="G222" s="887"/>
      <c r="H222" s="887"/>
      <c r="I222" s="889"/>
      <c r="J222" s="881"/>
      <c r="K222" s="884"/>
      <c r="L222" s="783" t="str">
        <f>mergeValue(A222) &amp;"."&amp; mergeValue(B222)&amp;"."&amp; mergeValue(C222)</f>
        <v>1.1.1</v>
      </c>
      <c r="M222" s="695" t="s">
        <v>7</v>
      </c>
      <c r="N222" s="648"/>
      <c r="O222" s="1287"/>
      <c r="P222" s="1288"/>
      <c r="Q222" s="1288"/>
      <c r="R222" s="1288"/>
      <c r="S222" s="1288"/>
      <c r="T222" s="1288"/>
      <c r="U222" s="1288"/>
      <c r="V222" s="1289"/>
      <c r="W222" s="632" t="s">
        <v>633</v>
      </c>
      <c r="X222" s="810"/>
      <c r="Y222" s="831"/>
      <c r="Z222" s="831" t="str">
        <f t="shared" si="3"/>
        <v xml:space="preserve">Наименование системы теплоснабжения </v>
      </c>
      <c r="AA222" s="831"/>
      <c r="AB222" s="831"/>
      <c r="AC222" s="831"/>
      <c r="AD222" s="810"/>
      <c r="AE222" s="810"/>
      <c r="AF222" s="810"/>
      <c r="AG222" s="810"/>
      <c r="AH222" s="810"/>
      <c r="AI222" s="810"/>
      <c r="AJ222" s="810"/>
    </row>
    <row r="223" spans="1:83" s="801" customFormat="1" ht="22.5">
      <c r="A223" s="1231"/>
      <c r="B223" s="1231"/>
      <c r="C223" s="1231"/>
      <c r="D223" s="1231">
        <v>1</v>
      </c>
      <c r="E223" s="887"/>
      <c r="F223" s="887"/>
      <c r="G223" s="887"/>
      <c r="H223" s="887"/>
      <c r="I223" s="889"/>
      <c r="J223" s="881"/>
      <c r="K223" s="884"/>
      <c r="L223" s="783" t="str">
        <f>mergeValue(A223) &amp;"."&amp; mergeValue(B223)&amp;"."&amp; mergeValue(C223)&amp;"."&amp; mergeValue(D223)</f>
        <v>1.1.1.1</v>
      </c>
      <c r="M223" s="696" t="s">
        <v>22</v>
      </c>
      <c r="N223" s="648"/>
      <c r="O223" s="1287"/>
      <c r="P223" s="1288"/>
      <c r="Q223" s="1288"/>
      <c r="R223" s="1288"/>
      <c r="S223" s="1288"/>
      <c r="T223" s="1288"/>
      <c r="U223" s="1288"/>
      <c r="V223" s="1289"/>
      <c r="W223" s="632" t="s">
        <v>634</v>
      </c>
      <c r="X223" s="810"/>
      <c r="Y223" s="831"/>
      <c r="Z223" s="831" t="str">
        <f t="shared" si="3"/>
        <v xml:space="preserve">Источник тепловой энергии  </v>
      </c>
      <c r="AA223" s="831"/>
      <c r="AB223" s="831"/>
      <c r="AC223" s="831"/>
      <c r="AD223" s="810"/>
      <c r="AE223" s="810"/>
      <c r="AF223" s="810"/>
      <c r="AG223" s="810"/>
      <c r="AH223" s="810"/>
      <c r="AI223" s="810"/>
      <c r="AJ223" s="810"/>
    </row>
    <row r="224" spans="1:83" s="801" customFormat="1" ht="101.25">
      <c r="A224" s="1231"/>
      <c r="B224" s="1231"/>
      <c r="C224" s="1231"/>
      <c r="D224" s="1231"/>
      <c r="E224" s="1231">
        <v>1</v>
      </c>
      <c r="F224" s="887"/>
      <c r="G224" s="887"/>
      <c r="H224" s="885">
        <v>1</v>
      </c>
      <c r="I224" s="1231">
        <v>1</v>
      </c>
      <c r="J224" s="887"/>
      <c r="K224" s="892"/>
      <c r="L224" s="783" t="str">
        <f>mergeValue(A224) &amp;"."&amp; mergeValue(B224)&amp;"."&amp; mergeValue(C224)&amp;"."&amp; mergeValue(D224)&amp;"."&amp; mergeValue(E224)</f>
        <v>1.1.1.1.1</v>
      </c>
      <c r="M224" s="556" t="s">
        <v>9</v>
      </c>
      <c r="N224" s="648"/>
      <c r="O224" s="1234"/>
      <c r="P224" s="1235"/>
      <c r="Q224" s="1235"/>
      <c r="R224" s="1235"/>
      <c r="S224" s="1235"/>
      <c r="T224" s="1235"/>
      <c r="U224" s="1235"/>
      <c r="V224" s="1236"/>
      <c r="W224" s="632" t="s">
        <v>638</v>
      </c>
      <c r="X224" s="810"/>
      <c r="Y224" s="831"/>
      <c r="Z224" s="831" t="str">
        <f t="shared" si="3"/>
        <v>Схема подключения теплопотребляющей установки к коллектору источника тепловой энергии</v>
      </c>
      <c r="AA224" s="831"/>
      <c r="AB224" s="831"/>
      <c r="AC224" s="831"/>
      <c r="AD224" s="810"/>
      <c r="AE224" s="810"/>
      <c r="AF224" s="810"/>
      <c r="AG224" s="810"/>
      <c r="AH224" s="810"/>
      <c r="AI224" s="810"/>
      <c r="AJ224" s="810"/>
    </row>
    <row r="225" spans="1:36" s="801" customFormat="1" ht="90">
      <c r="A225" s="1231"/>
      <c r="B225" s="1231"/>
      <c r="C225" s="1231"/>
      <c r="D225" s="1231"/>
      <c r="E225" s="1231"/>
      <c r="F225" s="1231">
        <v>1</v>
      </c>
      <c r="G225" s="885"/>
      <c r="H225" s="885"/>
      <c r="I225" s="1231"/>
      <c r="J225" s="1231">
        <v>1</v>
      </c>
      <c r="K225" s="893"/>
      <c r="L225" s="783" t="str">
        <f>mergeValue(A225) &amp;"."&amp; mergeValue(B225)&amp;"."&amp; mergeValue(C225)&amp;"."&amp; mergeValue(D225)&amp;"."&amp; mergeValue(E225)&amp;"."&amp; mergeValue(F225)</f>
        <v>1.1.1.1.1.1</v>
      </c>
      <c r="M225" s="557" t="s">
        <v>10</v>
      </c>
      <c r="N225" s="648"/>
      <c r="O225" s="1234"/>
      <c r="P225" s="1235"/>
      <c r="Q225" s="1235"/>
      <c r="R225" s="1235"/>
      <c r="S225" s="1235"/>
      <c r="T225" s="1235"/>
      <c r="U225" s="1235"/>
      <c r="V225" s="1236"/>
      <c r="W225" s="632" t="s">
        <v>636</v>
      </c>
      <c r="X225" s="810"/>
      <c r="Y225" s="831"/>
      <c r="Z225" s="831" t="str">
        <f t="shared" si="3"/>
        <v>Группа потребителей</v>
      </c>
      <c r="AA225" s="831"/>
      <c r="AB225" s="831"/>
      <c r="AC225" s="831"/>
      <c r="AD225" s="810"/>
      <c r="AE225" s="810"/>
      <c r="AF225" s="810"/>
      <c r="AG225" s="810"/>
      <c r="AH225" s="810"/>
      <c r="AI225" s="810"/>
      <c r="AJ225" s="810"/>
    </row>
    <row r="226" spans="1:36" s="801" customFormat="1" ht="195.75" customHeight="1">
      <c r="A226" s="1231"/>
      <c r="B226" s="1231"/>
      <c r="C226" s="1231"/>
      <c r="D226" s="1231"/>
      <c r="E226" s="1231"/>
      <c r="F226" s="1231"/>
      <c r="G226" s="885">
        <v>1</v>
      </c>
      <c r="H226" s="885"/>
      <c r="I226" s="1231"/>
      <c r="J226" s="1231"/>
      <c r="K226" s="893">
        <v>1</v>
      </c>
      <c r="L226" s="783" t="str">
        <f>mergeValue(A226) &amp;"."&amp; mergeValue(B226)&amp;"."&amp; mergeValue(C226)&amp;"."&amp; mergeValue(D226)&amp;"."&amp; mergeValue(E226)&amp;"."&amp; mergeValue(F226)&amp;"."&amp; mergeValue(G226)</f>
        <v>1.1.1.1.1.1.1</v>
      </c>
      <c r="M226" s="1070"/>
      <c r="N226" s="648"/>
      <c r="O226" s="765"/>
      <c r="P226" s="765"/>
      <c r="Q226" s="765"/>
      <c r="R226" s="1226"/>
      <c r="S226" s="1227" t="s">
        <v>84</v>
      </c>
      <c r="T226" s="1226"/>
      <c r="U226" s="1227" t="s">
        <v>84</v>
      </c>
      <c r="V226" s="765"/>
      <c r="W226" s="1201" t="s">
        <v>655</v>
      </c>
      <c r="X226" s="810" t="str">
        <f>strCheckDate(O227:V227)</f>
        <v/>
      </c>
      <c r="Y226" s="831"/>
      <c r="Z226" s="831" t="str">
        <f t="shared" si="3"/>
        <v/>
      </c>
      <c r="AA226" s="831"/>
      <c r="AB226" s="831"/>
      <c r="AC226" s="831"/>
      <c r="AD226" s="810"/>
      <c r="AE226" s="810"/>
      <c r="AF226" s="810"/>
      <c r="AG226" s="810"/>
      <c r="AH226" s="810"/>
      <c r="AI226" s="810"/>
      <c r="AJ226" s="810"/>
    </row>
    <row r="227" spans="1:36" s="801" customFormat="1" ht="14.25" hidden="1" customHeight="1">
      <c r="A227" s="1231"/>
      <c r="B227" s="1231"/>
      <c r="C227" s="1231"/>
      <c r="D227" s="1231"/>
      <c r="E227" s="1231"/>
      <c r="F227" s="1231"/>
      <c r="G227" s="885"/>
      <c r="H227" s="885"/>
      <c r="I227" s="1231"/>
      <c r="J227" s="1231"/>
      <c r="K227" s="893"/>
      <c r="L227" s="802"/>
      <c r="M227" s="648"/>
      <c r="N227" s="648"/>
      <c r="O227" s="765"/>
      <c r="P227" s="765"/>
      <c r="Q227" s="771" t="str">
        <f>R226 &amp; "-" &amp; T226</f>
        <v>-</v>
      </c>
      <c r="R227" s="1226"/>
      <c r="S227" s="1227"/>
      <c r="T227" s="1226"/>
      <c r="U227" s="1227"/>
      <c r="V227" s="765"/>
      <c r="W227" s="1201"/>
      <c r="X227" s="810"/>
      <c r="Y227" s="831"/>
      <c r="Z227" s="831" t="str">
        <f t="shared" si="3"/>
        <v/>
      </c>
      <c r="AA227" s="831"/>
      <c r="AB227" s="831"/>
      <c r="AC227" s="831"/>
      <c r="AD227" s="810"/>
      <c r="AE227" s="810"/>
      <c r="AF227" s="810"/>
      <c r="AG227" s="810"/>
      <c r="AH227" s="810"/>
      <c r="AI227" s="810"/>
      <c r="AJ227" s="810"/>
    </row>
    <row r="228" spans="1:36" s="801" customFormat="1" ht="15" customHeight="1">
      <c r="A228" s="1231"/>
      <c r="B228" s="1231"/>
      <c r="C228" s="1231"/>
      <c r="D228" s="1231"/>
      <c r="E228" s="1231"/>
      <c r="F228" s="1231"/>
      <c r="G228" s="887"/>
      <c r="H228" s="885"/>
      <c r="I228" s="1231"/>
      <c r="J228" s="1231"/>
      <c r="K228" s="892"/>
      <c r="L228" s="690"/>
      <c r="M228" s="559" t="s">
        <v>25</v>
      </c>
      <c r="N228" s="767"/>
      <c r="O228" s="767"/>
      <c r="P228" s="767"/>
      <c r="Q228" s="767"/>
      <c r="R228" s="767"/>
      <c r="S228" s="767"/>
      <c r="T228" s="767"/>
      <c r="U228" s="767"/>
      <c r="V228" s="764"/>
      <c r="W228" s="1201"/>
      <c r="X228" s="810"/>
      <c r="Y228" s="831"/>
      <c r="Z228" s="831" t="str">
        <f t="shared" si="3"/>
        <v>Добавить вид теплоносителя (параметры теплоносителя)</v>
      </c>
      <c r="AA228" s="831"/>
      <c r="AB228" s="831"/>
      <c r="AC228" s="831"/>
      <c r="AD228" s="810"/>
      <c r="AE228" s="810"/>
      <c r="AF228" s="810"/>
      <c r="AG228" s="810"/>
      <c r="AH228" s="810"/>
      <c r="AI228" s="810"/>
      <c r="AJ228" s="810"/>
    </row>
    <row r="229" spans="1:36" s="801" customFormat="1" ht="15" customHeight="1">
      <c r="A229" s="1231"/>
      <c r="B229" s="1231"/>
      <c r="C229" s="1231"/>
      <c r="D229" s="1231"/>
      <c r="E229" s="1231"/>
      <c r="F229" s="887"/>
      <c r="G229" s="887"/>
      <c r="H229" s="885"/>
      <c r="I229" s="1231"/>
      <c r="J229" s="887"/>
      <c r="K229" s="892"/>
      <c r="L229" s="690"/>
      <c r="M229" s="558" t="s">
        <v>11</v>
      </c>
      <c r="N229" s="767"/>
      <c r="O229" s="767"/>
      <c r="P229" s="767"/>
      <c r="Q229" s="767"/>
      <c r="R229" s="767"/>
      <c r="S229" s="767"/>
      <c r="T229" s="767"/>
      <c r="U229" s="766"/>
      <c r="V229" s="767"/>
      <c r="W229" s="667"/>
      <c r="X229" s="810"/>
      <c r="Y229" s="831"/>
      <c r="Z229" s="831" t="str">
        <f t="shared" si="3"/>
        <v>Добавить группу потребителей</v>
      </c>
      <c r="AA229" s="831"/>
      <c r="AB229" s="831"/>
      <c r="AC229" s="831"/>
      <c r="AD229" s="810"/>
      <c r="AE229" s="810"/>
      <c r="AF229" s="810"/>
      <c r="AG229" s="810"/>
      <c r="AH229" s="810"/>
      <c r="AI229" s="810"/>
      <c r="AJ229" s="810"/>
    </row>
    <row r="230" spans="1:36" s="801" customFormat="1" ht="15" customHeight="1">
      <c r="A230" s="1231"/>
      <c r="B230" s="1231"/>
      <c r="C230" s="1231"/>
      <c r="D230" s="1231"/>
      <c r="E230" s="891"/>
      <c r="F230" s="887"/>
      <c r="G230" s="887"/>
      <c r="H230" s="887"/>
      <c r="I230" s="883"/>
      <c r="J230" s="880"/>
      <c r="K230" s="890"/>
      <c r="L230" s="690"/>
      <c r="M230" s="762" t="s">
        <v>12</v>
      </c>
      <c r="N230" s="767"/>
      <c r="O230" s="767"/>
      <c r="P230" s="767"/>
      <c r="Q230" s="767"/>
      <c r="R230" s="767"/>
      <c r="S230" s="767"/>
      <c r="T230" s="767"/>
      <c r="U230" s="766"/>
      <c r="V230" s="767"/>
      <c r="W230" s="667"/>
      <c r="X230" s="810"/>
      <c r="Y230" s="831"/>
      <c r="Z230" s="831" t="str">
        <f t="shared" si="3"/>
        <v>Добавить схему подключения</v>
      </c>
      <c r="AA230" s="831"/>
      <c r="AB230" s="831"/>
      <c r="AC230" s="831"/>
      <c r="AD230" s="810"/>
      <c r="AE230" s="810"/>
      <c r="AF230" s="810"/>
      <c r="AG230" s="810"/>
      <c r="AH230" s="810"/>
      <c r="AI230" s="810"/>
      <c r="AJ230" s="810"/>
    </row>
    <row r="231" spans="1:36" s="801" customFormat="1" ht="15" customHeight="1">
      <c r="A231" s="1231"/>
      <c r="B231" s="1231"/>
      <c r="C231" s="1231"/>
      <c r="D231" s="891"/>
      <c r="E231" s="891"/>
      <c r="F231" s="887"/>
      <c r="G231" s="887"/>
      <c r="H231" s="887"/>
      <c r="I231" s="883"/>
      <c r="J231" s="880"/>
      <c r="K231" s="890"/>
      <c r="L231" s="690"/>
      <c r="M231" s="761" t="s">
        <v>17</v>
      </c>
      <c r="N231" s="767"/>
      <c r="O231" s="767"/>
      <c r="P231" s="767"/>
      <c r="Q231" s="767"/>
      <c r="R231" s="767"/>
      <c r="S231" s="767"/>
      <c r="T231" s="767"/>
      <c r="U231" s="766"/>
      <c r="V231" s="767"/>
      <c r="W231" s="667"/>
      <c r="X231" s="810"/>
      <c r="Y231" s="831"/>
      <c r="Z231" s="831" t="str">
        <f t="shared" si="3"/>
        <v>Добавить источник тепловой энергии</v>
      </c>
      <c r="AA231" s="831"/>
      <c r="AB231" s="831"/>
      <c r="AC231" s="831"/>
      <c r="AD231" s="810"/>
      <c r="AE231" s="810"/>
      <c r="AF231" s="810"/>
      <c r="AG231" s="810"/>
      <c r="AH231" s="810"/>
      <c r="AI231" s="810"/>
      <c r="AJ231" s="810"/>
    </row>
    <row r="232" spans="1:36" s="801" customFormat="1" ht="15" customHeight="1">
      <c r="A232" s="1231"/>
      <c r="B232" s="1231"/>
      <c r="C232" s="891"/>
      <c r="D232" s="891"/>
      <c r="E232" s="891"/>
      <c r="F232" s="891"/>
      <c r="G232" s="896"/>
      <c r="H232" s="883"/>
      <c r="I232" s="894"/>
      <c r="J232" s="880"/>
      <c r="K232" s="895"/>
      <c r="L232" s="690"/>
      <c r="M232" s="760" t="s">
        <v>18</v>
      </c>
      <c r="N232" s="767"/>
      <c r="O232" s="767"/>
      <c r="P232" s="767"/>
      <c r="Q232" s="767"/>
      <c r="R232" s="767"/>
      <c r="S232" s="767"/>
      <c r="T232" s="767"/>
      <c r="U232" s="766"/>
      <c r="V232" s="767"/>
      <c r="W232" s="667"/>
      <c r="X232" s="810"/>
      <c r="Y232" s="831"/>
      <c r="Z232" s="831" t="str">
        <f t="shared" si="3"/>
        <v>Добавить наименование системы теплоснабжения</v>
      </c>
      <c r="AA232" s="831"/>
      <c r="AB232" s="831"/>
      <c r="AC232" s="831"/>
      <c r="AD232" s="810"/>
      <c r="AE232" s="810"/>
      <c r="AF232" s="810"/>
      <c r="AG232" s="810"/>
      <c r="AH232" s="810"/>
      <c r="AI232" s="810"/>
      <c r="AJ232" s="810"/>
    </row>
    <row r="233" spans="1:36" s="801" customFormat="1" ht="15" customHeight="1">
      <c r="A233" s="1231"/>
      <c r="B233" s="891"/>
      <c r="C233" s="891"/>
      <c r="D233" s="891"/>
      <c r="E233" s="891"/>
      <c r="F233" s="891"/>
      <c r="G233" s="896"/>
      <c r="H233" s="883"/>
      <c r="I233" s="883"/>
      <c r="J233" s="880"/>
      <c r="K233" s="890"/>
      <c r="L233" s="690"/>
      <c r="M233" s="735" t="s">
        <v>19</v>
      </c>
      <c r="N233" s="767"/>
      <c r="O233" s="767"/>
      <c r="P233" s="767"/>
      <c r="Q233" s="767"/>
      <c r="R233" s="767"/>
      <c r="S233" s="767"/>
      <c r="T233" s="767"/>
      <c r="U233" s="766"/>
      <c r="V233" s="767"/>
      <c r="W233" s="667"/>
      <c r="X233" s="810"/>
      <c r="Y233" s="831"/>
      <c r="Z233" s="831" t="str">
        <f t="shared" si="3"/>
        <v>Добавить территорию действия тарифа</v>
      </c>
      <c r="AA233" s="831"/>
      <c r="AB233" s="831"/>
      <c r="AC233" s="831"/>
      <c r="AD233" s="810"/>
      <c r="AE233" s="810"/>
      <c r="AF233" s="810"/>
      <c r="AG233" s="810"/>
      <c r="AH233" s="810"/>
      <c r="AI233" s="810"/>
      <c r="AJ233" s="810"/>
    </row>
    <row r="234" spans="1:36" s="744" customFormat="1" ht="15" customHeight="1">
      <c r="A234" s="879"/>
      <c r="B234" s="879"/>
      <c r="C234" s="879"/>
      <c r="D234" s="879"/>
      <c r="E234" s="879"/>
      <c r="F234" s="879"/>
      <c r="G234" s="879"/>
      <c r="H234" s="879"/>
      <c r="I234" s="879"/>
      <c r="J234" s="879"/>
      <c r="K234" s="879"/>
      <c r="L234" s="494"/>
      <c r="M234" s="738" t="s">
        <v>309</v>
      </c>
      <c r="N234" s="767"/>
      <c r="O234" s="767"/>
      <c r="P234" s="767"/>
      <c r="Q234" s="767"/>
      <c r="R234" s="767"/>
      <c r="S234" s="767"/>
      <c r="T234" s="767"/>
      <c r="U234" s="766"/>
      <c r="V234" s="767"/>
      <c r="W234" s="767"/>
      <c r="X234" s="767"/>
      <c r="Y234" s="767"/>
      <c r="Z234" s="767"/>
      <c r="AA234" s="767"/>
      <c r="AB234" s="766"/>
      <c r="AC234" s="767"/>
      <c r="AD234" s="667"/>
      <c r="AE234" s="723"/>
      <c r="AF234" s="723"/>
      <c r="AG234" s="723"/>
      <c r="AH234" s="723"/>
    </row>
    <row r="235" spans="1:36" s="991" customFormat="1" ht="18.75" customHeight="1">
      <c r="X235" s="1011"/>
      <c r="Y235" s="1011"/>
      <c r="Z235" s="1011"/>
      <c r="AA235" s="1011"/>
      <c r="AB235" s="1011"/>
      <c r="AC235" s="1011"/>
      <c r="AD235" s="1011"/>
      <c r="AE235" s="1011"/>
      <c r="AF235" s="1011"/>
      <c r="AG235" s="1011"/>
      <c r="AH235" s="1011"/>
      <c r="AI235" s="1011"/>
      <c r="AJ235" s="1011"/>
    </row>
    <row r="236" spans="1:36"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36" s="991" customFormat="1" ht="17.100000000000001" customHeight="1">
      <c r="L237" s="122"/>
      <c r="M237" s="122"/>
      <c r="N237" s="122"/>
      <c r="O237" s="122"/>
      <c r="P237" s="122"/>
      <c r="Q237" s="122"/>
      <c r="R237" s="122"/>
      <c r="S237" s="122"/>
      <c r="T237" s="122"/>
      <c r="U237" s="122"/>
      <c r="V237" s="122"/>
      <c r="W237" s="122"/>
      <c r="X237" s="1011"/>
      <c r="Y237" s="1011"/>
      <c r="Z237" s="1011"/>
      <c r="AA237" s="1011"/>
      <c r="AB237" s="1011"/>
      <c r="AC237" s="1011"/>
      <c r="AD237" s="1011"/>
      <c r="AE237" s="1011"/>
      <c r="AF237" s="1011"/>
      <c r="AG237" s="1011"/>
      <c r="AH237" s="1011"/>
      <c r="AI237" s="1011"/>
      <c r="AJ237" s="1011"/>
    </row>
    <row r="238" spans="1:36" s="992" customFormat="1" ht="22.5">
      <c r="A238" s="1231">
        <v>1</v>
      </c>
      <c r="B238" s="1016"/>
      <c r="C238" s="1016"/>
      <c r="D238" s="1016"/>
      <c r="E238" s="983"/>
      <c r="F238" s="1027"/>
      <c r="G238" s="1027"/>
      <c r="H238" s="1027"/>
      <c r="I238" s="985"/>
      <c r="J238" s="981"/>
      <c r="K238" s="965"/>
      <c r="L238" s="1031">
        <f>mergeValue(A238)</f>
        <v>1</v>
      </c>
      <c r="M238" s="643" t="s">
        <v>20</v>
      </c>
      <c r="N238" s="648"/>
      <c r="O238" s="1287"/>
      <c r="P238" s="1288"/>
      <c r="Q238" s="1288"/>
      <c r="R238" s="1288"/>
      <c r="S238" s="1288"/>
      <c r="T238" s="1288"/>
      <c r="U238" s="1288"/>
      <c r="V238" s="1289"/>
      <c r="W238" s="632" t="s">
        <v>476</v>
      </c>
      <c r="X238" s="1009"/>
      <c r="Y238" s="831"/>
      <c r="Z238" s="831" t="str">
        <f t="shared" ref="Z238:Z251" si="4">IF(M238="","",M238 )</f>
        <v>Наименование тарифа</v>
      </c>
      <c r="AA238" s="831"/>
      <c r="AB238" s="831"/>
      <c r="AC238" s="831"/>
      <c r="AD238" s="1009"/>
      <c r="AE238" s="1009"/>
      <c r="AF238" s="1009"/>
      <c r="AG238" s="1009"/>
      <c r="AH238" s="1009"/>
      <c r="AI238" s="1009"/>
      <c r="AJ238" s="1009"/>
    </row>
    <row r="239" spans="1:36" s="992" customFormat="1" ht="22.5">
      <c r="A239" s="1231"/>
      <c r="B239" s="1231">
        <v>1</v>
      </c>
      <c r="C239" s="1016"/>
      <c r="D239" s="1016"/>
      <c r="E239" s="1027"/>
      <c r="F239" s="1027"/>
      <c r="G239" s="1027"/>
      <c r="H239" s="1027"/>
      <c r="I239" s="1022"/>
      <c r="J239" s="956"/>
      <c r="K239" s="959"/>
      <c r="L239" s="1031" t="str">
        <f>mergeValue(A239) &amp;"."&amp; mergeValue(B239)</f>
        <v>1.1</v>
      </c>
      <c r="M239" s="694" t="s">
        <v>16</v>
      </c>
      <c r="N239" s="648"/>
      <c r="O239" s="1287"/>
      <c r="P239" s="1288"/>
      <c r="Q239" s="1288"/>
      <c r="R239" s="1288"/>
      <c r="S239" s="1288"/>
      <c r="T239" s="1288"/>
      <c r="U239" s="1288"/>
      <c r="V239" s="1289"/>
      <c r="W239" s="632" t="s">
        <v>477</v>
      </c>
      <c r="X239" s="1009"/>
      <c r="Y239" s="831"/>
      <c r="Z239" s="831" t="str">
        <f t="shared" si="4"/>
        <v>Территория действия тарифа</v>
      </c>
      <c r="AA239" s="831"/>
      <c r="AB239" s="831"/>
      <c r="AC239" s="831"/>
      <c r="AD239" s="1009"/>
      <c r="AE239" s="1009"/>
      <c r="AF239" s="1009"/>
      <c r="AG239" s="1009"/>
      <c r="AH239" s="1009"/>
      <c r="AI239" s="1009"/>
      <c r="AJ239" s="1009"/>
    </row>
    <row r="240" spans="1:36" s="992" customFormat="1" ht="22.5">
      <c r="A240" s="1231"/>
      <c r="B240" s="1231"/>
      <c r="C240" s="1231">
        <v>1</v>
      </c>
      <c r="D240" s="1016"/>
      <c r="E240" s="1027"/>
      <c r="F240" s="1027"/>
      <c r="G240" s="1027"/>
      <c r="H240" s="1027"/>
      <c r="I240" s="964"/>
      <c r="J240" s="956"/>
      <c r="K240" s="959"/>
      <c r="L240" s="1031" t="str">
        <f>mergeValue(A240) &amp;"."&amp; mergeValue(B240)&amp;"."&amp; mergeValue(C240)</f>
        <v>1.1.1</v>
      </c>
      <c r="M240" s="695" t="s">
        <v>7</v>
      </c>
      <c r="N240" s="648"/>
      <c r="O240" s="1287"/>
      <c r="P240" s="1288"/>
      <c r="Q240" s="1288"/>
      <c r="R240" s="1288"/>
      <c r="S240" s="1288"/>
      <c r="T240" s="1288"/>
      <c r="U240" s="1288"/>
      <c r="V240" s="1289"/>
      <c r="W240" s="632" t="s">
        <v>633</v>
      </c>
      <c r="X240" s="1009"/>
      <c r="Y240" s="831"/>
      <c r="Z240" s="831" t="str">
        <f t="shared" si="4"/>
        <v xml:space="preserve">Наименование системы теплоснабжения </v>
      </c>
      <c r="AA240" s="831"/>
      <c r="AB240" s="831"/>
      <c r="AC240" s="831"/>
      <c r="AD240" s="1009"/>
      <c r="AE240" s="1009"/>
      <c r="AF240" s="1009"/>
      <c r="AG240" s="1009"/>
      <c r="AH240" s="1009"/>
      <c r="AI240" s="1009"/>
      <c r="AJ240" s="1009"/>
    </row>
    <row r="241" spans="1:36" s="992" customFormat="1" ht="22.5">
      <c r="A241" s="1231"/>
      <c r="B241" s="1231"/>
      <c r="C241" s="1231"/>
      <c r="D241" s="1231">
        <v>1</v>
      </c>
      <c r="E241" s="1027"/>
      <c r="F241" s="1027"/>
      <c r="G241" s="1027"/>
      <c r="H241" s="1027"/>
      <c r="I241" s="964"/>
      <c r="J241" s="956"/>
      <c r="K241" s="959"/>
      <c r="L241" s="1031" t="str">
        <f>mergeValue(A241) &amp;"."&amp; mergeValue(B241)&amp;"."&amp; mergeValue(C241)&amp;"."&amp; mergeValue(D241)</f>
        <v>1.1.1.1</v>
      </c>
      <c r="M241" s="696" t="s">
        <v>22</v>
      </c>
      <c r="N241" s="648"/>
      <c r="O241" s="1287"/>
      <c r="P241" s="1288"/>
      <c r="Q241" s="1288"/>
      <c r="R241" s="1288"/>
      <c r="S241" s="1288"/>
      <c r="T241" s="1288"/>
      <c r="U241" s="1288"/>
      <c r="V241" s="1289"/>
      <c r="W241" s="632" t="s">
        <v>634</v>
      </c>
      <c r="X241" s="1009"/>
      <c r="Y241" s="831"/>
      <c r="Z241" s="831" t="str">
        <f t="shared" si="4"/>
        <v xml:space="preserve">Источник тепловой энергии  </v>
      </c>
      <c r="AA241" s="831"/>
      <c r="AB241" s="831"/>
      <c r="AC241" s="831"/>
      <c r="AD241" s="1009"/>
      <c r="AE241" s="1009"/>
      <c r="AF241" s="1009"/>
      <c r="AG241" s="1009"/>
      <c r="AH241" s="1009"/>
      <c r="AI241" s="1009"/>
      <c r="AJ241" s="1009"/>
    </row>
    <row r="242" spans="1:36" s="992" customFormat="1" ht="101.25">
      <c r="A242" s="1231"/>
      <c r="B242" s="1231"/>
      <c r="C242" s="1231"/>
      <c r="D242" s="1231"/>
      <c r="E242" s="1231">
        <v>1</v>
      </c>
      <c r="F242" s="1027"/>
      <c r="G242" s="1027"/>
      <c r="H242" s="1016">
        <v>1</v>
      </c>
      <c r="I242" s="1231">
        <v>1</v>
      </c>
      <c r="J242" s="1027"/>
      <c r="K242" s="967"/>
      <c r="L242" s="1031" t="str">
        <f>mergeValue(A242) &amp;"."&amp; mergeValue(B242)&amp;"."&amp; mergeValue(C242)&amp;"."&amp; mergeValue(D242)&amp;"."&amp; mergeValue(E242)</f>
        <v>1.1.1.1.1</v>
      </c>
      <c r="M242" s="556" t="s">
        <v>9</v>
      </c>
      <c r="N242" s="648"/>
      <c r="O242" s="1234"/>
      <c r="P242" s="1235"/>
      <c r="Q242" s="1235"/>
      <c r="R242" s="1235"/>
      <c r="S242" s="1235"/>
      <c r="T242" s="1235"/>
      <c r="U242" s="1235"/>
      <c r="V242" s="1236"/>
      <c r="W242" s="632" t="s">
        <v>638</v>
      </c>
      <c r="X242" s="1009"/>
      <c r="Y242" s="831"/>
      <c r="Z242" s="831" t="str">
        <f t="shared" si="4"/>
        <v>Схема подключения теплопотребляющей установки к коллектору источника тепловой энергии</v>
      </c>
      <c r="AA242" s="831"/>
      <c r="AB242" s="831"/>
      <c r="AC242" s="831"/>
      <c r="AD242" s="1009"/>
      <c r="AE242" s="1009"/>
      <c r="AF242" s="1009"/>
      <c r="AG242" s="1009"/>
      <c r="AH242" s="1009"/>
      <c r="AI242" s="1009"/>
      <c r="AJ242" s="1009"/>
    </row>
    <row r="243" spans="1:36" s="992" customFormat="1" ht="90">
      <c r="A243" s="1231"/>
      <c r="B243" s="1231"/>
      <c r="C243" s="1231"/>
      <c r="D243" s="1231"/>
      <c r="E243" s="1231"/>
      <c r="F243" s="1231">
        <v>1</v>
      </c>
      <c r="G243" s="1016"/>
      <c r="H243" s="1016"/>
      <c r="I243" s="1231"/>
      <c r="J243" s="1231">
        <v>1</v>
      </c>
      <c r="K243" s="968"/>
      <c r="L243" s="1031" t="str">
        <f>mergeValue(A243) &amp;"."&amp; mergeValue(B243)&amp;"."&amp; mergeValue(C243)&amp;"."&amp; mergeValue(D243)&amp;"."&amp; mergeValue(E243)&amp;"."&amp; mergeValue(F243)</f>
        <v>1.1.1.1.1.1</v>
      </c>
      <c r="M243" s="557" t="s">
        <v>10</v>
      </c>
      <c r="N243" s="648"/>
      <c r="O243" s="1234"/>
      <c r="P243" s="1235"/>
      <c r="Q243" s="1235"/>
      <c r="R243" s="1235"/>
      <c r="S243" s="1235"/>
      <c r="T243" s="1235"/>
      <c r="U243" s="1235"/>
      <c r="V243" s="1236"/>
      <c r="W243" s="632" t="s">
        <v>636</v>
      </c>
      <c r="X243" s="1009"/>
      <c r="Y243" s="831"/>
      <c r="Z243" s="831" t="str">
        <f t="shared" si="4"/>
        <v>Группа потребителей</v>
      </c>
      <c r="AA243" s="831"/>
      <c r="AB243" s="831"/>
      <c r="AC243" s="831"/>
      <c r="AD243" s="1009"/>
      <c r="AE243" s="1009"/>
      <c r="AF243" s="1009"/>
      <c r="AG243" s="1009"/>
      <c r="AH243" s="1009"/>
      <c r="AI243" s="1009"/>
      <c r="AJ243" s="1009"/>
    </row>
    <row r="244" spans="1:36" s="992" customFormat="1" ht="189" customHeight="1">
      <c r="A244" s="1231"/>
      <c r="B244" s="1231"/>
      <c r="C244" s="1231"/>
      <c r="D244" s="1231"/>
      <c r="E244" s="1231"/>
      <c r="F244" s="1231"/>
      <c r="G244" s="1016">
        <v>1</v>
      </c>
      <c r="H244" s="1016"/>
      <c r="I244" s="1231"/>
      <c r="J244" s="1231"/>
      <c r="K244" s="968">
        <v>1</v>
      </c>
      <c r="L244" s="1031" t="str">
        <f>mergeValue(A244) &amp;"."&amp; mergeValue(B244)&amp;"."&amp; mergeValue(C244)&amp;"."&amp; mergeValue(D244)&amp;"."&amp; mergeValue(E244)&amp;"."&amp; mergeValue(F244)&amp;"."&amp; mergeValue(G244)</f>
        <v>1.1.1.1.1.1.1</v>
      </c>
      <c r="M244" s="1070"/>
      <c r="N244" s="648"/>
      <c r="O244" s="765"/>
      <c r="P244" s="765"/>
      <c r="Q244" s="1095"/>
      <c r="R244" s="1226"/>
      <c r="S244" s="1227" t="s">
        <v>84</v>
      </c>
      <c r="T244" s="1226"/>
      <c r="U244" s="1227" t="s">
        <v>84</v>
      </c>
      <c r="V244" s="765"/>
      <c r="W244" s="1202" t="s">
        <v>655</v>
      </c>
      <c r="X244" s="1009" t="str">
        <f>strCheckDate(O245:V245)</f>
        <v/>
      </c>
      <c r="Y244" s="831"/>
      <c r="Z244" s="831" t="str">
        <f t="shared" si="4"/>
        <v/>
      </c>
      <c r="AA244" s="831"/>
      <c r="AB244" s="831"/>
      <c r="AC244" s="831"/>
      <c r="AD244" s="1009"/>
      <c r="AE244" s="1009"/>
      <c r="AF244" s="1009"/>
      <c r="AG244" s="1009"/>
      <c r="AH244" s="1009"/>
      <c r="AI244" s="1009"/>
      <c r="AJ244" s="1009"/>
    </row>
    <row r="245" spans="1:36" s="992" customFormat="1" ht="11.25" hidden="1" customHeight="1">
      <c r="A245" s="1231"/>
      <c r="B245" s="1231"/>
      <c r="C245" s="1231"/>
      <c r="D245" s="1231"/>
      <c r="E245" s="1231"/>
      <c r="F245" s="1231"/>
      <c r="G245" s="1016"/>
      <c r="H245" s="1016"/>
      <c r="I245" s="1231"/>
      <c r="J245" s="1231"/>
      <c r="K245" s="968"/>
      <c r="L245" s="802"/>
      <c r="M245" s="648"/>
      <c r="N245" s="648"/>
      <c r="O245" s="765"/>
      <c r="P245" s="765"/>
      <c r="Q245" s="771" t="str">
        <f>R244 &amp; "-" &amp; T244</f>
        <v>-</v>
      </c>
      <c r="R245" s="1226"/>
      <c r="S245" s="1227"/>
      <c r="T245" s="1226"/>
      <c r="U245" s="1227"/>
      <c r="V245" s="765"/>
      <c r="W245" s="1203"/>
      <c r="X245" s="1009"/>
      <c r="Y245" s="831"/>
      <c r="Z245" s="831" t="str">
        <f t="shared" si="4"/>
        <v/>
      </c>
      <c r="AA245" s="831"/>
      <c r="AB245" s="831"/>
      <c r="AC245" s="831"/>
      <c r="AD245" s="1009"/>
      <c r="AE245" s="1009"/>
      <c r="AF245" s="1009"/>
      <c r="AG245" s="1009"/>
      <c r="AH245" s="1009"/>
      <c r="AI245" s="1009"/>
      <c r="AJ245" s="1009"/>
    </row>
    <row r="246" spans="1:36" s="992" customFormat="1" ht="15" customHeight="1">
      <c r="A246" s="1231"/>
      <c r="B246" s="1231"/>
      <c r="C246" s="1231"/>
      <c r="D246" s="1231"/>
      <c r="E246" s="1231"/>
      <c r="F246" s="1231"/>
      <c r="G246" s="1027"/>
      <c r="H246" s="1016"/>
      <c r="I246" s="1231"/>
      <c r="J246" s="1231"/>
      <c r="K246" s="967"/>
      <c r="L246" s="690"/>
      <c r="M246" s="559" t="s">
        <v>25</v>
      </c>
      <c r="N246" s="1007"/>
      <c r="O246" s="1007"/>
      <c r="P246" s="1007"/>
      <c r="Q246" s="1007"/>
      <c r="R246" s="1007"/>
      <c r="S246" s="1007"/>
      <c r="T246" s="1007"/>
      <c r="U246" s="1007"/>
      <c r="V246" s="764"/>
      <c r="W246" s="1204"/>
      <c r="X246" s="1009"/>
      <c r="Y246" s="831"/>
      <c r="Z246" s="831" t="str">
        <f t="shared" si="4"/>
        <v>Добавить вид теплоносителя (параметры теплоносителя)</v>
      </c>
      <c r="AA246" s="831"/>
      <c r="AB246" s="831"/>
      <c r="AC246" s="831"/>
      <c r="AD246" s="1009"/>
      <c r="AE246" s="1009"/>
      <c r="AF246" s="1009"/>
      <c r="AG246" s="1009"/>
      <c r="AH246" s="1009"/>
      <c r="AI246" s="1009"/>
      <c r="AJ246" s="1009"/>
    </row>
    <row r="247" spans="1:36" s="992" customFormat="1" ht="15" customHeight="1">
      <c r="A247" s="1231"/>
      <c r="B247" s="1231"/>
      <c r="C247" s="1231"/>
      <c r="D247" s="1231"/>
      <c r="E247" s="1231"/>
      <c r="F247" s="1027"/>
      <c r="G247" s="1027"/>
      <c r="H247" s="1016"/>
      <c r="I247" s="1231"/>
      <c r="J247" s="1027"/>
      <c r="K247" s="967"/>
      <c r="L247" s="690"/>
      <c r="M247" s="558" t="s">
        <v>11</v>
      </c>
      <c r="N247" s="1007"/>
      <c r="O247" s="1007"/>
      <c r="P247" s="1007"/>
      <c r="Q247" s="1007"/>
      <c r="R247" s="1007"/>
      <c r="S247" s="1007"/>
      <c r="T247" s="1007"/>
      <c r="U247" s="1006"/>
      <c r="V247" s="1007"/>
      <c r="W247" s="667"/>
      <c r="X247" s="1009"/>
      <c r="Y247" s="831"/>
      <c r="Z247" s="831" t="str">
        <f t="shared" si="4"/>
        <v>Добавить группу потребителей</v>
      </c>
      <c r="AA247" s="831"/>
      <c r="AB247" s="831"/>
      <c r="AC247" s="831"/>
      <c r="AD247" s="1009"/>
      <c r="AE247" s="1009"/>
      <c r="AF247" s="1009"/>
      <c r="AG247" s="1009"/>
      <c r="AH247" s="1009"/>
      <c r="AI247" s="1009"/>
      <c r="AJ247" s="1009"/>
    </row>
    <row r="248" spans="1:36" s="992" customFormat="1" ht="15" customHeight="1">
      <c r="A248" s="1231"/>
      <c r="B248" s="1231"/>
      <c r="C248" s="1231"/>
      <c r="D248" s="1231"/>
      <c r="E248" s="966"/>
      <c r="F248" s="1027"/>
      <c r="G248" s="1027"/>
      <c r="H248" s="1027"/>
      <c r="I248" s="981"/>
      <c r="J248" s="996"/>
      <c r="K248" s="965"/>
      <c r="L248" s="690"/>
      <c r="M248" s="1003" t="s">
        <v>12</v>
      </c>
      <c r="N248" s="1007"/>
      <c r="O248" s="1007"/>
      <c r="P248" s="1007"/>
      <c r="Q248" s="1007"/>
      <c r="R248" s="1007"/>
      <c r="S248" s="1007"/>
      <c r="T248" s="1007"/>
      <c r="U248" s="1006"/>
      <c r="V248" s="1007"/>
      <c r="W248" s="667"/>
      <c r="X248" s="1009"/>
      <c r="Y248" s="831"/>
      <c r="Z248" s="831" t="str">
        <f t="shared" si="4"/>
        <v>Добавить схему подключения</v>
      </c>
      <c r="AA248" s="831"/>
      <c r="AB248" s="831"/>
      <c r="AC248" s="831"/>
      <c r="AD248" s="1009"/>
      <c r="AE248" s="1009"/>
      <c r="AF248" s="1009"/>
      <c r="AG248" s="1009"/>
      <c r="AH248" s="1009"/>
      <c r="AI248" s="1009"/>
      <c r="AJ248" s="1009"/>
    </row>
    <row r="249" spans="1:36" s="992" customFormat="1" ht="15" customHeight="1">
      <c r="A249" s="1231"/>
      <c r="B249" s="1231"/>
      <c r="C249" s="1231"/>
      <c r="D249" s="966"/>
      <c r="E249" s="966"/>
      <c r="F249" s="1027"/>
      <c r="G249" s="1027"/>
      <c r="H249" s="1027"/>
      <c r="I249" s="981"/>
      <c r="J249" s="996"/>
      <c r="K249" s="965"/>
      <c r="L249" s="690"/>
      <c r="M249" s="1002" t="s">
        <v>17</v>
      </c>
      <c r="N249" s="1007"/>
      <c r="O249" s="1007"/>
      <c r="P249" s="1007"/>
      <c r="Q249" s="1007"/>
      <c r="R249" s="1007"/>
      <c r="S249" s="1007"/>
      <c r="T249" s="1007"/>
      <c r="U249" s="1006"/>
      <c r="V249" s="1007"/>
      <c r="W249" s="667"/>
      <c r="X249" s="1009"/>
      <c r="Y249" s="831"/>
      <c r="Z249" s="831" t="str">
        <f t="shared" si="4"/>
        <v>Добавить источник тепловой энергии</v>
      </c>
      <c r="AA249" s="831"/>
      <c r="AB249" s="831"/>
      <c r="AC249" s="831"/>
      <c r="AD249" s="1009"/>
      <c r="AE249" s="1009"/>
      <c r="AF249" s="1009"/>
      <c r="AG249" s="1009"/>
      <c r="AH249" s="1009"/>
      <c r="AI249" s="1009"/>
      <c r="AJ249" s="1009"/>
    </row>
    <row r="250" spans="1:36" s="992" customFormat="1" ht="15" customHeight="1">
      <c r="A250" s="1231"/>
      <c r="B250" s="1231"/>
      <c r="C250" s="966"/>
      <c r="D250" s="966"/>
      <c r="E250" s="966"/>
      <c r="F250" s="966"/>
      <c r="G250" s="971"/>
      <c r="H250" s="981"/>
      <c r="I250" s="969"/>
      <c r="J250" s="996"/>
      <c r="K250" s="970"/>
      <c r="L250" s="690"/>
      <c r="M250" s="1001" t="s">
        <v>18</v>
      </c>
      <c r="N250" s="1007"/>
      <c r="O250" s="1007"/>
      <c r="P250" s="1007"/>
      <c r="Q250" s="1007"/>
      <c r="R250" s="1007"/>
      <c r="S250" s="1007"/>
      <c r="T250" s="1007"/>
      <c r="U250" s="1006"/>
      <c r="V250" s="1007"/>
      <c r="W250" s="667"/>
      <c r="X250" s="1009"/>
      <c r="Y250" s="831"/>
      <c r="Z250" s="831" t="str">
        <f t="shared" si="4"/>
        <v>Добавить наименование системы теплоснабжения</v>
      </c>
      <c r="AA250" s="831"/>
      <c r="AB250" s="831"/>
      <c r="AC250" s="831"/>
      <c r="AD250" s="1009"/>
      <c r="AE250" s="1009"/>
      <c r="AF250" s="1009"/>
      <c r="AG250" s="1009"/>
      <c r="AH250" s="1009"/>
      <c r="AI250" s="1009"/>
      <c r="AJ250" s="1009"/>
    </row>
    <row r="251" spans="1:36" s="992" customFormat="1" ht="15" customHeight="1">
      <c r="A251" s="1231"/>
      <c r="B251" s="966"/>
      <c r="C251" s="966"/>
      <c r="D251" s="966"/>
      <c r="E251" s="966"/>
      <c r="F251" s="966"/>
      <c r="G251" s="971"/>
      <c r="H251" s="981"/>
      <c r="I251" s="981"/>
      <c r="J251" s="996"/>
      <c r="K251" s="965"/>
      <c r="L251" s="690"/>
      <c r="M251" s="735" t="s">
        <v>19</v>
      </c>
      <c r="N251" s="1007"/>
      <c r="O251" s="1007"/>
      <c r="P251" s="1007"/>
      <c r="Q251" s="1007"/>
      <c r="R251" s="1007"/>
      <c r="S251" s="1007"/>
      <c r="T251" s="1007"/>
      <c r="U251" s="1006"/>
      <c r="V251" s="1007"/>
      <c r="W251" s="667"/>
      <c r="X251" s="1009"/>
      <c r="Y251" s="831"/>
      <c r="Z251" s="831" t="str">
        <f t="shared" si="4"/>
        <v>Добавить территорию действия тарифа</v>
      </c>
      <c r="AA251" s="831"/>
      <c r="AB251" s="831"/>
      <c r="AC251" s="831"/>
      <c r="AD251" s="1009"/>
      <c r="AE251" s="1009"/>
      <c r="AF251" s="1009"/>
      <c r="AG251" s="1009"/>
      <c r="AH251" s="1009"/>
      <c r="AI251" s="1009"/>
      <c r="AJ251" s="1009"/>
    </row>
    <row r="252" spans="1:36" s="991" customFormat="1" ht="15" customHeight="1">
      <c r="L252" s="494"/>
      <c r="M252" s="738" t="s">
        <v>309</v>
      </c>
      <c r="N252" s="1007"/>
      <c r="O252" s="1007"/>
      <c r="P252" s="1007"/>
      <c r="Q252" s="1007"/>
      <c r="R252" s="1007"/>
      <c r="S252" s="1007"/>
      <c r="T252" s="1007"/>
      <c r="U252" s="1006"/>
      <c r="V252" s="1007"/>
      <c r="W252" s="667"/>
      <c r="X252" s="1011"/>
      <c r="Y252" s="1011"/>
      <c r="Z252" s="1011"/>
      <c r="AA252" s="1011"/>
      <c r="AB252" s="1011"/>
      <c r="AC252" s="1011"/>
      <c r="AD252" s="1011"/>
      <c r="AE252" s="1011"/>
      <c r="AF252" s="1011"/>
      <c r="AG252" s="1011"/>
      <c r="AH252" s="1011"/>
    </row>
    <row r="253" spans="1:36" s="599" customFormat="1" ht="15" customHeight="1">
      <c r="A253" s="598"/>
      <c r="B253" s="598"/>
      <c r="C253" s="598"/>
      <c r="D253" s="598"/>
      <c r="E253" s="598"/>
      <c r="F253" s="598"/>
      <c r="G253" s="597"/>
      <c r="H253" s="598"/>
      <c r="I253" s="408"/>
      <c r="J253" s="684"/>
      <c r="K253" s="408"/>
      <c r="L253" s="600"/>
      <c r="M253" s="678"/>
      <c r="N253" s="777"/>
      <c r="O253" s="777"/>
      <c r="P253" s="777"/>
      <c r="Q253" s="777"/>
      <c r="R253" s="777"/>
      <c r="S253" s="777"/>
      <c r="T253" s="777"/>
      <c r="U253" s="682"/>
      <c r="V253" s="777"/>
      <c r="W253" s="777"/>
      <c r="X253" s="777"/>
      <c r="Y253" s="777"/>
      <c r="Z253" s="777"/>
      <c r="AA253" s="777"/>
      <c r="AB253" s="682"/>
      <c r="AC253" s="777"/>
      <c r="AD253" s="682"/>
      <c r="AE253" s="598"/>
      <c r="AF253" s="598"/>
      <c r="AG253" s="598"/>
      <c r="AH253" s="598"/>
    </row>
    <row r="254" spans="1:36" s="35" customFormat="1" ht="11.25">
      <c r="A254" s="35" t="s">
        <v>277</v>
      </c>
    </row>
    <row r="255" spans="1:36" ht="11.25"/>
    <row r="256" spans="1:36" s="13" customFormat="1" ht="15" customHeight="1">
      <c r="C256" s="167"/>
      <c r="D256" s="123"/>
      <c r="E256" s="1074"/>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8"/>
      <c r="F292" s="1087"/>
      <c r="G292" s="1087"/>
      <c r="H292" s="1087"/>
      <c r="I292" s="1092"/>
      <c r="J292" s="314"/>
      <c r="K292" s="315"/>
      <c r="M292" s="454"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9"/>
      <c r="E296" s="359"/>
      <c r="F296" s="359"/>
      <c r="G296" s="359"/>
      <c r="H296" s="359"/>
      <c r="I296" s="359"/>
      <c r="J296" s="359"/>
      <c r="K296" s="359"/>
      <c r="L296" s="359"/>
      <c r="U296" s="262"/>
    </row>
    <row r="297" spans="1:83" s="265" customFormat="1" ht="15" customHeight="1">
      <c r="A297" s="89"/>
      <c r="B297" s="186" t="s">
        <v>405</v>
      </c>
      <c r="C297" s="1318"/>
      <c r="D297" s="1157">
        <v>1</v>
      </c>
      <c r="E297" s="1233"/>
      <c r="F297" s="353"/>
      <c r="G297" s="188">
        <v>0</v>
      </c>
      <c r="H297" s="358"/>
      <c r="I297" s="250"/>
      <c r="J297" s="395" t="s">
        <v>519</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318"/>
      <c r="D298" s="1157"/>
      <c r="E298" s="1233"/>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9"/>
      <c r="G301" s="359"/>
      <c r="H301" s="359"/>
      <c r="I301" s="359"/>
      <c r="J301" s="359"/>
      <c r="K301" s="359"/>
      <c r="L301" s="359"/>
      <c r="Q301" s="268"/>
      <c r="U301" s="262"/>
    </row>
    <row r="302" spans="1:83" s="265" customFormat="1" ht="15" customHeight="1">
      <c r="A302" s="89"/>
      <c r="B302" s="186" t="s">
        <v>405</v>
      </c>
      <c r="C302" s="1319"/>
      <c r="D302" s="249"/>
      <c r="E302" s="456"/>
      <c r="F302" s="1320"/>
      <c r="G302" s="1157">
        <v>0</v>
      </c>
      <c r="H302" s="1159"/>
      <c r="I302" s="250"/>
      <c r="J302" s="395" t="s">
        <v>519</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319"/>
      <c r="D303" s="249"/>
      <c r="E303" s="456"/>
      <c r="F303" s="1320"/>
      <c r="G303" s="1157"/>
      <c r="H303" s="1159"/>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9"/>
      <c r="D307" s="261"/>
      <c r="E307" s="457"/>
      <c r="F307" s="261"/>
      <c r="G307" s="261"/>
      <c r="H307" s="261"/>
      <c r="I307" s="221"/>
      <c r="J307" s="188">
        <v>0</v>
      </c>
      <c r="K307" s="398"/>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2"/>
      <c r="F312" s="288"/>
      <c r="G312" s="293"/>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6"/>
      <c r="F317" s="295" t="s">
        <v>458</v>
      </c>
      <c r="G317" s="295" t="s">
        <v>458</v>
      </c>
      <c r="H317" s="314"/>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6"/>
      <c r="F322" s="295" t="s">
        <v>458</v>
      </c>
      <c r="G322" s="414"/>
      <c r="H322" s="295"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3">
        <f>E326</f>
        <v>0</v>
      </c>
      <c r="F327" s="295" t="s">
        <v>458</v>
      </c>
      <c r="G327" s="414"/>
      <c r="H327" s="295" t="s">
        <v>458</v>
      </c>
      <c r="I327" s="212"/>
      <c r="K327" s="212"/>
      <c r="L327" s="212"/>
    </row>
    <row r="328" spans="1:12" s="36" customFormat="1" ht="14.25">
      <c r="A328" s="285"/>
      <c r="B328" s="186"/>
      <c r="C328" s="86"/>
      <c r="D328" s="101"/>
      <c r="E328" s="304"/>
      <c r="F328" s="305"/>
      <c r="G328"/>
      <c r="H328" s="305"/>
      <c r="I328" s="212"/>
      <c r="K328" s="212"/>
      <c r="L328" s="212"/>
    </row>
    <row r="330" spans="1:12" s="35" customFormat="1" ht="11.25">
      <c r="A330" s="35" t="s">
        <v>471</v>
      </c>
    </row>
    <row r="331" spans="1:12" ht="11.25"/>
    <row r="332" spans="1:12" s="36" customFormat="1" ht="20.100000000000001" customHeight="1">
      <c r="A332" s="285"/>
      <c r="B332" s="186"/>
      <c r="C332" s="86"/>
      <c r="D332" s="187"/>
      <c r="E332" s="303">
        <f>E331</f>
        <v>0</v>
      </c>
      <c r="F332" s="295" t="s">
        <v>458</v>
      </c>
      <c r="G332" s="306"/>
      <c r="H332" s="295" t="s">
        <v>458</v>
      </c>
      <c r="I332" s="212"/>
      <c r="K332" s="212"/>
      <c r="L332" s="212"/>
    </row>
    <row r="335" spans="1:12" s="35" customFormat="1" ht="17.100000000000001" customHeight="1">
      <c r="A335" s="35" t="s">
        <v>507</v>
      </c>
    </row>
    <row r="337" spans="1:20" s="190" customFormat="1" ht="409.5">
      <c r="A337" s="1200">
        <v>1</v>
      </c>
      <c r="B337" s="214"/>
      <c r="C337" s="214"/>
      <c r="D337" s="214"/>
      <c r="F337" s="335" t="str">
        <f>"2." &amp;mergeValue(A337)</f>
        <v>2.1</v>
      </c>
      <c r="G337" s="417" t="s">
        <v>494</v>
      </c>
      <c r="H337" s="317"/>
      <c r="I337" s="196" t="s">
        <v>590</v>
      </c>
      <c r="J337" s="334"/>
      <c r="K337" s="214"/>
      <c r="L337" s="214"/>
      <c r="M337" s="214"/>
      <c r="N337" s="214"/>
      <c r="O337" s="214"/>
      <c r="P337" s="214"/>
      <c r="Q337" s="214"/>
      <c r="R337" s="214"/>
      <c r="S337" s="214"/>
      <c r="T337" s="214"/>
    </row>
    <row r="338" spans="1:20" s="190" customFormat="1" ht="90">
      <c r="A338" s="1200"/>
      <c r="B338" s="214"/>
      <c r="C338" s="214"/>
      <c r="D338" s="214"/>
      <c r="F338" s="335" t="str">
        <f>"3." &amp;mergeValue(A338)</f>
        <v>3.1</v>
      </c>
      <c r="G338" s="417" t="s">
        <v>495</v>
      </c>
      <c r="H338" s="317"/>
      <c r="I338" s="196" t="s">
        <v>588</v>
      </c>
      <c r="J338" s="334"/>
      <c r="K338" s="214"/>
      <c r="L338" s="214"/>
      <c r="M338" s="214"/>
      <c r="N338" s="214"/>
      <c r="O338" s="214"/>
      <c r="P338" s="214"/>
      <c r="Q338" s="214"/>
      <c r="R338" s="214"/>
      <c r="S338" s="214"/>
      <c r="T338" s="214"/>
    </row>
    <row r="339" spans="1:20" s="190" customFormat="1" ht="45">
      <c r="A339" s="1200"/>
      <c r="B339" s="214"/>
      <c r="C339" s="214"/>
      <c r="D339" s="214"/>
      <c r="F339" s="335" t="str">
        <f>"4."&amp;mergeValue(A339)</f>
        <v>4.1</v>
      </c>
      <c r="G339" s="417" t="s">
        <v>496</v>
      </c>
      <c r="H339" s="318" t="s">
        <v>458</v>
      </c>
      <c r="I339" s="196"/>
      <c r="J339" s="334"/>
      <c r="K339" s="214"/>
      <c r="L339" s="214"/>
      <c r="M339" s="214"/>
      <c r="N339" s="214"/>
      <c r="O339" s="214"/>
      <c r="P339" s="214"/>
      <c r="Q339" s="214"/>
      <c r="R339" s="214"/>
      <c r="S339" s="214"/>
      <c r="T339" s="214"/>
    </row>
    <row r="340" spans="1:20" s="190" customFormat="1" ht="101.25">
      <c r="A340" s="1200"/>
      <c r="B340" s="1200">
        <v>1</v>
      </c>
      <c r="C340" s="342"/>
      <c r="D340" s="342"/>
      <c r="F340" s="335" t="str">
        <f>"4."&amp;mergeValue(A340) &amp;"."&amp;mergeValue(B340)</f>
        <v>4.1.1</v>
      </c>
      <c r="G340" s="324" t="s">
        <v>592</v>
      </c>
      <c r="H340" s="317" t="str">
        <f>IF(region_name="","",region_name)</f>
        <v>Челябинская область</v>
      </c>
      <c r="I340" s="196" t="s">
        <v>499</v>
      </c>
      <c r="J340" s="334"/>
      <c r="K340" s="214"/>
      <c r="L340" s="214"/>
      <c r="M340" s="214"/>
      <c r="N340" s="214"/>
      <c r="O340" s="214"/>
      <c r="P340" s="214"/>
      <c r="Q340" s="214"/>
      <c r="R340" s="214"/>
      <c r="S340" s="214"/>
      <c r="T340" s="214"/>
    </row>
    <row r="341" spans="1:20" s="190" customFormat="1" ht="191.25">
      <c r="A341" s="1200"/>
      <c r="B341" s="1200"/>
      <c r="C341" s="1200">
        <v>1</v>
      </c>
      <c r="D341" s="342"/>
      <c r="F341" s="335" t="str">
        <f>"4."&amp;mergeValue(A341) &amp;"."&amp;mergeValue(B341)&amp;"."&amp;mergeValue(C341)</f>
        <v>4.1.1.1</v>
      </c>
      <c r="G341" s="341" t="s">
        <v>497</v>
      </c>
      <c r="H341" s="317"/>
      <c r="I341" s="196" t="s">
        <v>500</v>
      </c>
      <c r="J341" s="334"/>
      <c r="K341" s="214"/>
      <c r="L341" s="214"/>
      <c r="M341" s="214"/>
      <c r="N341" s="214"/>
      <c r="O341" s="214"/>
      <c r="P341" s="214"/>
      <c r="Q341" s="214"/>
      <c r="R341" s="214"/>
      <c r="S341" s="214"/>
      <c r="T341" s="214"/>
    </row>
    <row r="342" spans="1:20" s="190" customFormat="1" ht="33.75" customHeight="1">
      <c r="A342" s="1200"/>
      <c r="B342" s="1200"/>
      <c r="C342" s="1200"/>
      <c r="D342" s="342">
        <v>1</v>
      </c>
      <c r="F342" s="335" t="str">
        <f>"4."&amp;mergeValue(A342) &amp;"."&amp;mergeValue(B342)&amp;"."&amp;mergeValue(C342)&amp;"."&amp;mergeValue(D342)</f>
        <v>4.1.1.1.1</v>
      </c>
      <c r="G342" s="420" t="s">
        <v>498</v>
      </c>
      <c r="H342" s="317"/>
      <c r="I342" s="1201" t="s">
        <v>591</v>
      </c>
      <c r="J342" s="334"/>
      <c r="K342" s="214"/>
      <c r="L342" s="214"/>
      <c r="M342" s="214"/>
      <c r="N342" s="214"/>
      <c r="O342" s="214"/>
      <c r="P342" s="214"/>
      <c r="Q342" s="214"/>
      <c r="R342" s="214"/>
      <c r="S342" s="214"/>
      <c r="T342" s="214"/>
    </row>
    <row r="343" spans="1:20" s="190" customFormat="1" ht="18.75">
      <c r="A343" s="1200"/>
      <c r="B343" s="1200"/>
      <c r="C343" s="1200"/>
      <c r="D343" s="342"/>
      <c r="F343" s="424"/>
      <c r="G343" s="425" t="s">
        <v>4</v>
      </c>
      <c r="H343" s="426"/>
      <c r="I343" s="1201"/>
      <c r="J343" s="334"/>
      <c r="K343" s="214"/>
      <c r="L343" s="214"/>
      <c r="M343" s="214"/>
      <c r="N343" s="214"/>
      <c r="O343" s="214"/>
      <c r="P343" s="214"/>
      <c r="Q343" s="214"/>
      <c r="R343" s="214"/>
      <c r="S343" s="214"/>
      <c r="T343" s="214"/>
    </row>
    <row r="344" spans="1:20" s="190" customFormat="1" ht="18.75">
      <c r="A344" s="1200"/>
      <c r="B344" s="1200"/>
      <c r="C344" s="342"/>
      <c r="D344" s="342"/>
      <c r="F344" s="338"/>
      <c r="G344" s="149" t="s">
        <v>403</v>
      </c>
      <c r="H344" s="339"/>
      <c r="I344" s="340"/>
      <c r="J344" s="334"/>
      <c r="K344" s="214"/>
      <c r="L344" s="214"/>
      <c r="M344" s="214"/>
      <c r="N344" s="214"/>
      <c r="O344" s="214"/>
      <c r="P344" s="214"/>
      <c r="Q344" s="214"/>
      <c r="R344" s="214"/>
      <c r="S344" s="214"/>
      <c r="T344" s="214"/>
    </row>
    <row r="345" spans="1:20" s="190" customFormat="1" ht="18.75">
      <c r="A345" s="1200"/>
      <c r="B345" s="214"/>
      <c r="C345" s="214"/>
      <c r="D345" s="214"/>
      <c r="F345" s="338"/>
      <c r="G345" s="155" t="s">
        <v>506</v>
      </c>
      <c r="H345" s="339"/>
      <c r="I345" s="340"/>
      <c r="J345" s="334"/>
      <c r="K345" s="214"/>
      <c r="L345" s="214"/>
      <c r="M345" s="214"/>
      <c r="N345" s="214"/>
      <c r="O345" s="214"/>
      <c r="P345" s="214"/>
      <c r="Q345" s="214"/>
      <c r="R345" s="214"/>
      <c r="S345" s="214"/>
      <c r="T345" s="214"/>
    </row>
    <row r="346" spans="1:20" s="190" customFormat="1" ht="18.75">
      <c r="A346" s="214"/>
      <c r="B346" s="214"/>
      <c r="C346" s="214"/>
      <c r="D346" s="214"/>
      <c r="F346" s="338"/>
      <c r="G346" s="165" t="s">
        <v>505</v>
      </c>
      <c r="H346" s="339"/>
      <c r="I346" s="340"/>
      <c r="J346" s="334"/>
      <c r="K346" s="214"/>
      <c r="L346" s="214"/>
      <c r="M346" s="214"/>
      <c r="N346" s="214"/>
      <c r="O346" s="214"/>
      <c r="P346" s="214"/>
      <c r="Q346" s="214"/>
      <c r="R346" s="214"/>
      <c r="S346" s="214"/>
      <c r="T346" s="214"/>
    </row>
  </sheetData>
  <sheetProtection formatColumns="0" formatRows="0"/>
  <dataConsolidate/>
  <mergeCells count="285">
    <mergeCell ref="D196:D201"/>
    <mergeCell ref="E197:E20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1:R132"/>
    <mergeCell ref="R73:R74"/>
    <mergeCell ref="S73:S74"/>
    <mergeCell ref="T73:T74"/>
    <mergeCell ref="D70:D77"/>
    <mergeCell ref="E71:E76"/>
    <mergeCell ref="A85:A98"/>
    <mergeCell ref="B86:B97"/>
    <mergeCell ref="C87:C96"/>
    <mergeCell ref="D88:D95"/>
    <mergeCell ref="E89:E94"/>
    <mergeCell ref="A49:A62"/>
    <mergeCell ref="B50:B61"/>
    <mergeCell ref="C51:C60"/>
    <mergeCell ref="D52:D59"/>
    <mergeCell ref="A337:A345"/>
    <mergeCell ref="C341:C343"/>
    <mergeCell ref="I342:I343"/>
    <mergeCell ref="H302:H303"/>
    <mergeCell ref="B340:B344"/>
    <mergeCell ref="C297:C298"/>
    <mergeCell ref="C302:C303"/>
    <mergeCell ref="F302:F303"/>
    <mergeCell ref="G302:G303"/>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Y109:Y111"/>
    <mergeCell ref="O125:V125"/>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I88:I95"/>
    <mergeCell ref="G109:G112"/>
    <mergeCell ref="F108:F113"/>
    <mergeCell ref="I108:I11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J243:J246"/>
    <mergeCell ref="J225:J228"/>
    <mergeCell ref="I224:I229"/>
    <mergeCell ref="W244:W246"/>
    <mergeCell ref="R244:R245"/>
    <mergeCell ref="S244:S245"/>
    <mergeCell ref="T244:T245"/>
    <mergeCell ref="U244:U245"/>
    <mergeCell ref="O238:V238"/>
    <mergeCell ref="O239:V239"/>
    <mergeCell ref="O240:V240"/>
    <mergeCell ref="O241:V241"/>
    <mergeCell ref="O242:V242"/>
    <mergeCell ref="O243:V243"/>
    <mergeCell ref="T226:T227"/>
    <mergeCell ref="W226:W228"/>
    <mergeCell ref="U226:U227"/>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W149:W151"/>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V183 U91:U9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98 WVT99:WWE100 WLX96:WMI98 WLX99:WMI100 WCB96:WCM98 WCB99:WCM100 VSF96:VSQ98 VSF99:VSQ100 VIJ96:VIU98 VIJ99:VIU100 UYN96:UYY98 UYN99:UYY100 UOR96:UPC98 UOR99:UPC100 UEV96:UFG98 UEV99:UFG100 TUZ96:TVK98 TUZ99:TVK100 TLD96:TLO98 TLD99:TLO100 TBH96:TBS98 TBH99:TBS100 SRL96:SRW98 SRL99:SRW100 SHP96:SIA98 SHP99:SIA100 RXT96:RYE98 RXT99:RYE100 RNX96:ROI98 RNX99:ROI100 REB96:REM98 REB99:REM100 QUF96:QUQ98 QUF99:QUQ100 QKJ96:QKU98 QKJ99:QKU100 QAN96:QAY98 QAN99:QAY100 PQR96:PRC98 PQR99:PRC100 PGV96:PHG98 PGV99:PHG100 OWZ96:OXK98 OWZ99:OXK100 OND96:ONO98 OND99:ONO100 ODH96:ODS98 ODH99:ODS100 NTL96:NTW98 NTL99:NTW100 NJP96:NKA98 NJP99:NKA100 MZT96:NAE98 MZT99:NAE100 MPX96:MQI98 MPX99:MQI100 MGB96:MGM98 MGB99:MGM100 LWF96:LWQ98 LWF99:LWQ100 LMJ96:LMU98 LMJ99:LMU100 LCN96:LCY98 LCN99:LCY100 KSR96:KTC98 KSR99:KTC100 KIV96:KJG98 KIV99:KJG100 JYZ96:JZK98 JYZ99:JZK100 JPD96:JPO98 JPD99:JPO100 JFH96:JFS98 JFH99:JFS100 IVL96:IVW98 IVL99:IVW100 ILP96:IMA98 ILP99:IMA100 IBT96:ICE98 IBT99:ICE100 HRX96:HSI98 HRX99:HSI100 HIB96:HIM98 HIB99:HIM100 GYF96:GYQ98 GYF99:GYQ100 GOJ96:GOU98 GOJ99:GOU100 GEN96:GEY98 GEN99:GEY100 FUR96:FVC98 FUR99:FVC100 FKV96:FLG98 FKV99:FLG100 FAZ96:FBK98 FAZ99:FBK100 ERD96:ERO98 ERD99:ERO100 EHH96:EHS98 EHH99:EHS100 DXL96:DXW98 DXL99:DXW100 DNP96:DOA98 DNP99:DOA100 DDT96:DEE98 DDT99:DEE100 CTX96:CUI98 CTX99:CUI100 CKB96:CKM98 CKB99:CKM100 CAF96:CAQ98 CAF99:CAQ100 BQJ96:BQU98 BQJ99:BQU100 BGN96:BGY98 BGN99:BGY100 AWR96:AXC98 AWR99:AXC100 AMV96:ANG98 AMV99:ANG100 ACZ96:ADK98 ACZ99:ADK100 TD96:TO98 TD99:TO100 JH96:JS98 JH99: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8"/>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8"/>
      <c r="W1" s="459" t="s">
        <v>325</v>
      </c>
      <c r="X1" s="407" t="s">
        <v>294</v>
      </c>
      <c r="Y1" s="407" t="s">
        <v>308</v>
      </c>
      <c r="Z1" s="148"/>
      <c r="AA1" s="207" t="s">
        <v>363</v>
      </c>
      <c r="AB1" s="207"/>
      <c r="AC1" s="207" t="s">
        <v>364</v>
      </c>
      <c r="AD1" s="207"/>
      <c r="AF1" s="161" t="s">
        <v>337</v>
      </c>
      <c r="AH1" s="148" t="s">
        <v>338</v>
      </c>
      <c r="AI1" s="148" t="s">
        <v>339</v>
      </c>
      <c r="AK1" s="148" t="s">
        <v>354</v>
      </c>
      <c r="AM1" s="148" t="s">
        <v>355</v>
      </c>
      <c r="AP1" s="148" t="s">
        <v>371</v>
      </c>
      <c r="AQ1" s="148" t="s">
        <v>370</v>
      </c>
      <c r="AS1" s="407" t="s">
        <v>376</v>
      </c>
      <c r="AU1" s="161" t="s">
        <v>384</v>
      </c>
      <c r="AW1" s="409" t="s">
        <v>548</v>
      </c>
      <c r="AX1" s="409" t="s">
        <v>549</v>
      </c>
      <c r="AZ1" s="1321" t="s">
        <v>581</v>
      </c>
      <c r="BA1" s="1321"/>
      <c r="BC1" s="827" t="s">
        <v>724</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8" t="s">
        <v>285</v>
      </c>
      <c r="O2" s="528" t="s">
        <v>642</v>
      </c>
      <c r="P2" s="662" t="s">
        <v>42</v>
      </c>
      <c r="Q2" s="180" t="s">
        <v>3</v>
      </c>
      <c r="R2" s="183" t="s">
        <v>24</v>
      </c>
      <c r="S2" s="181" t="s">
        <v>26</v>
      </c>
      <c r="T2" s="182" t="s">
        <v>30</v>
      </c>
      <c r="U2" s="178" t="s">
        <v>36</v>
      </c>
      <c r="V2" s="1038">
        <v>1</v>
      </c>
      <c r="W2" s="460"/>
      <c r="X2" s="461" t="s">
        <v>612</v>
      </c>
      <c r="Y2" s="44" t="s">
        <v>637</v>
      </c>
      <c r="Z2" s="160"/>
      <c r="AA2" s="753" t="s">
        <v>717</v>
      </c>
      <c r="AB2" s="755" t="s">
        <v>717</v>
      </c>
      <c r="AC2" s="44" t="s">
        <v>310</v>
      </c>
      <c r="AD2" s="209" t="s">
        <v>310</v>
      </c>
      <c r="AF2" s="45" t="s">
        <v>36</v>
      </c>
      <c r="AH2" s="143" t="s">
        <v>342</v>
      </c>
      <c r="AI2" s="143" t="s">
        <v>342</v>
      </c>
      <c r="AK2" s="143" t="s">
        <v>346</v>
      </c>
      <c r="AM2" s="143" t="s">
        <v>356</v>
      </c>
      <c r="AP2" s="1124" t="s">
        <v>612</v>
      </c>
      <c r="AQ2" s="1034" t="s">
        <v>617</v>
      </c>
      <c r="AS2" s="44" t="s">
        <v>374</v>
      </c>
      <c r="AU2" s="45" t="s">
        <v>377</v>
      </c>
      <c r="AW2" s="410" t="s">
        <v>550</v>
      </c>
      <c r="AX2" s="411" t="s">
        <v>550</v>
      </c>
      <c r="AZ2" s="446" t="s">
        <v>582</v>
      </c>
      <c r="BA2" s="447" t="s">
        <v>583</v>
      </c>
      <c r="BC2" s="804" t="s">
        <v>725</v>
      </c>
    </row>
    <row r="3" spans="1:55" ht="1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8" t="s">
        <v>259</v>
      </c>
      <c r="O3" s="528" t="s">
        <v>643</v>
      </c>
      <c r="P3" s="662" t="s">
        <v>43</v>
      </c>
      <c r="Q3" s="180" t="s">
        <v>301</v>
      </c>
      <c r="R3" s="179" t="s">
        <v>303</v>
      </c>
      <c r="S3" s="181" t="s">
        <v>27</v>
      </c>
      <c r="T3" s="182" t="s">
        <v>31</v>
      </c>
      <c r="U3" s="178" t="s">
        <v>37</v>
      </c>
      <c r="V3" s="1038">
        <v>2</v>
      </c>
      <c r="W3" s="460"/>
      <c r="X3" s="461" t="s">
        <v>770</v>
      </c>
      <c r="Y3" s="44" t="s">
        <v>637</v>
      </c>
      <c r="Z3" s="160"/>
      <c r="AA3" s="753" t="s">
        <v>718</v>
      </c>
      <c r="AB3" s="755" t="s">
        <v>718</v>
      </c>
      <c r="AC3" s="44" t="s">
        <v>311</v>
      </c>
      <c r="AD3" s="209" t="s">
        <v>311</v>
      </c>
      <c r="AF3" s="45" t="s">
        <v>37</v>
      </c>
      <c r="AH3" s="143" t="s">
        <v>365</v>
      </c>
      <c r="AI3" s="143" t="s">
        <v>344</v>
      </c>
      <c r="AK3" s="143" t="s">
        <v>347</v>
      </c>
      <c r="AM3" s="143" t="s">
        <v>357</v>
      </c>
      <c r="AP3" s="1124" t="s">
        <v>771</v>
      </c>
      <c r="AQ3" s="1034" t="s">
        <v>612</v>
      </c>
      <c r="AS3" s="44" t="s">
        <v>375</v>
      </c>
      <c r="AU3" s="45" t="s">
        <v>378</v>
      </c>
      <c r="AW3" s="410" t="s">
        <v>551</v>
      </c>
      <c r="AX3" s="411" t="s">
        <v>551</v>
      </c>
      <c r="AZ3" s="146" t="s">
        <v>653</v>
      </c>
      <c r="BA3" s="179" t="s">
        <v>652</v>
      </c>
      <c r="BC3" s="804" t="s">
        <v>726</v>
      </c>
    </row>
    <row r="4" spans="1:55" ht="101.25">
      <c r="A4" s="6" t="s">
        <v>103</v>
      </c>
      <c r="B4" s="44">
        <v>2002</v>
      </c>
      <c r="C4" s="44">
        <v>2015</v>
      </c>
      <c r="E4" s="143" t="s">
        <v>188</v>
      </c>
      <c r="F4" s="143" t="s">
        <v>228</v>
      </c>
      <c r="H4" s="143" t="s">
        <v>2</v>
      </c>
      <c r="I4" s="143" t="s">
        <v>50</v>
      </c>
      <c r="J4" s="143" t="s">
        <v>283</v>
      </c>
      <c r="K4" s="144" t="s">
        <v>249</v>
      </c>
      <c r="L4" s="144" t="s">
        <v>249</v>
      </c>
      <c r="M4" s="144">
        <v>3</v>
      </c>
      <c r="N4" s="658" t="s">
        <v>286</v>
      </c>
      <c r="O4" s="545" t="s">
        <v>644</v>
      </c>
      <c r="Q4" s="180" t="s">
        <v>23</v>
      </c>
      <c r="R4" s="179" t="s">
        <v>773</v>
      </c>
      <c r="S4" s="181" t="s">
        <v>28</v>
      </c>
      <c r="T4" s="182" t="s">
        <v>32</v>
      </c>
      <c r="U4" s="178" t="s">
        <v>38</v>
      </c>
      <c r="V4" s="1038">
        <v>3</v>
      </c>
      <c r="W4" s="460"/>
      <c r="X4" s="461" t="s">
        <v>761</v>
      </c>
      <c r="Y4" s="753" t="s">
        <v>637</v>
      </c>
      <c r="Z4" s="208"/>
      <c r="AC4" s="44" t="s">
        <v>312</v>
      </c>
      <c r="AD4" s="209" t="s">
        <v>312</v>
      </c>
      <c r="AF4" s="45" t="s">
        <v>38</v>
      </c>
      <c r="AH4" s="45" t="s">
        <v>368</v>
      </c>
      <c r="AK4" s="143" t="s">
        <v>348</v>
      </c>
      <c r="AM4" s="143" t="s">
        <v>358</v>
      </c>
      <c r="AP4" s="1124" t="s">
        <v>770</v>
      </c>
      <c r="AQ4" s="1034" t="s">
        <v>771</v>
      </c>
      <c r="AS4" s="44" t="s">
        <v>345</v>
      </c>
      <c r="AU4" s="45" t="s">
        <v>379</v>
      </c>
      <c r="AW4" s="410" t="s">
        <v>552</v>
      </c>
      <c r="AX4" s="411" t="s">
        <v>552</v>
      </c>
      <c r="AZ4" s="146" t="s">
        <v>663</v>
      </c>
      <c r="BA4" s="179" t="s">
        <v>662</v>
      </c>
      <c r="BC4" s="804" t="s">
        <v>727</v>
      </c>
    </row>
    <row r="5" spans="1:55" ht="33.75">
      <c r="A5" s="6" t="s">
        <v>104</v>
      </c>
      <c r="B5" s="44">
        <v>2003</v>
      </c>
      <c r="C5" s="44">
        <v>2016</v>
      </c>
      <c r="E5" s="143" t="s">
        <v>189</v>
      </c>
      <c r="F5" s="143" t="s">
        <v>229</v>
      </c>
      <c r="I5" s="143" t="s">
        <v>51</v>
      </c>
      <c r="K5" s="144" t="s">
        <v>247</v>
      </c>
      <c r="L5" s="144" t="s">
        <v>247</v>
      </c>
      <c r="M5" s="144">
        <v>4</v>
      </c>
      <c r="N5" s="659" t="s">
        <v>287</v>
      </c>
      <c r="O5" s="545" t="s">
        <v>645</v>
      </c>
      <c r="Q5" s="180" t="s">
        <v>302</v>
      </c>
      <c r="R5" s="179" t="s">
        <v>304</v>
      </c>
      <c r="T5" s="45" t="s">
        <v>33</v>
      </c>
      <c r="U5" s="178" t="s">
        <v>39</v>
      </c>
      <c r="V5" s="1038">
        <v>4</v>
      </c>
      <c r="W5" s="460"/>
      <c r="X5" s="461" t="s">
        <v>613</v>
      </c>
      <c r="Y5" s="753" t="s">
        <v>661</v>
      </c>
      <c r="Z5" s="208">
        <v>1</v>
      </c>
      <c r="AF5" s="45" t="s">
        <v>327</v>
      </c>
      <c r="AH5" s="143" t="s">
        <v>366</v>
      </c>
      <c r="AK5" s="143" t="s">
        <v>349</v>
      </c>
      <c r="AM5" s="143" t="s">
        <v>359</v>
      </c>
      <c r="AP5" s="1124" t="s">
        <v>613</v>
      </c>
      <c r="AQ5" s="1034" t="s">
        <v>770</v>
      </c>
      <c r="AU5" s="45" t="s">
        <v>380</v>
      </c>
      <c r="AW5" s="410" t="s">
        <v>553</v>
      </c>
      <c r="AX5" s="411" t="s">
        <v>553</v>
      </c>
      <c r="AZ5" s="546" t="s">
        <v>664</v>
      </c>
      <c r="BA5" s="570" t="s">
        <v>670</v>
      </c>
      <c r="BC5" s="804" t="s">
        <v>728</v>
      </c>
    </row>
    <row r="6" spans="1:55" ht="45">
      <c r="A6" s="6" t="s">
        <v>105</v>
      </c>
      <c r="B6" s="44">
        <v>2004</v>
      </c>
      <c r="C6" s="44">
        <v>2017</v>
      </c>
      <c r="E6" s="143" t="s">
        <v>190</v>
      </c>
      <c r="F6" s="147"/>
      <c r="G6" s="148" t="s">
        <v>291</v>
      </c>
      <c r="H6" s="148" t="s">
        <v>258</v>
      </c>
      <c r="I6" s="143" t="s">
        <v>68</v>
      </c>
      <c r="J6" s="148" t="s">
        <v>264</v>
      </c>
      <c r="N6" s="659" t="s">
        <v>288</v>
      </c>
      <c r="O6" s="545" t="s">
        <v>646</v>
      </c>
      <c r="R6" s="179" t="s">
        <v>3</v>
      </c>
      <c r="T6" s="45" t="s">
        <v>34</v>
      </c>
      <c r="U6" s="178" t="s">
        <v>327</v>
      </c>
      <c r="V6" s="1038">
        <v>5</v>
      </c>
      <c r="W6" s="460"/>
      <c r="X6" s="753" t="s">
        <v>614</v>
      </c>
      <c r="Y6" s="753" t="s">
        <v>671</v>
      </c>
      <c r="Z6" s="208"/>
      <c r="AA6" s="219"/>
      <c r="AH6" s="143" t="s">
        <v>367</v>
      </c>
      <c r="AK6" s="143" t="s">
        <v>350</v>
      </c>
      <c r="AM6" s="143" t="s">
        <v>360</v>
      </c>
      <c r="AP6" s="1124" t="s">
        <v>614</v>
      </c>
      <c r="AQ6" s="1034" t="s">
        <v>613</v>
      </c>
      <c r="AU6" s="220" t="s">
        <v>381</v>
      </c>
      <c r="AW6" s="410" t="s">
        <v>554</v>
      </c>
      <c r="AX6" s="411" t="s">
        <v>554</v>
      </c>
      <c r="AZ6" s="546" t="s">
        <v>665</v>
      </c>
      <c r="BA6" s="570" t="s">
        <v>675</v>
      </c>
    </row>
    <row r="7" spans="1:55" ht="56.25">
      <c r="A7" s="6" t="s">
        <v>106</v>
      </c>
      <c r="B7" s="44">
        <v>2005</v>
      </c>
      <c r="E7" s="143" t="s">
        <v>191</v>
      </c>
      <c r="F7" s="147"/>
      <c r="G7" s="143" t="s">
        <v>255</v>
      </c>
      <c r="H7" s="143" t="s">
        <v>257</v>
      </c>
      <c r="I7" s="143" t="s">
        <v>69</v>
      </c>
      <c r="J7" s="143" t="s">
        <v>284</v>
      </c>
      <c r="N7" s="660" t="s">
        <v>289</v>
      </c>
      <c r="O7" s="545" t="s">
        <v>647</v>
      </c>
      <c r="U7" s="178" t="s">
        <v>85</v>
      </c>
      <c r="V7" s="1039" t="s">
        <v>69</v>
      </c>
      <c r="W7" s="460"/>
      <c r="X7" s="753" t="s">
        <v>615</v>
      </c>
      <c r="Y7" s="753" t="s">
        <v>661</v>
      </c>
      <c r="Z7" s="208"/>
      <c r="AA7" s="219"/>
      <c r="AH7" s="143" t="s">
        <v>343</v>
      </c>
      <c r="AK7" s="143" t="s">
        <v>351</v>
      </c>
      <c r="AM7" s="143" t="s">
        <v>361</v>
      </c>
      <c r="AP7" s="1124" t="s">
        <v>761</v>
      </c>
      <c r="AQ7" s="1034" t="s">
        <v>614</v>
      </c>
      <c r="AU7" s="220" t="s">
        <v>382</v>
      </c>
      <c r="AW7" s="410" t="s">
        <v>555</v>
      </c>
      <c r="AX7" s="411" t="s">
        <v>555</v>
      </c>
      <c r="AZ7" s="546" t="s">
        <v>683</v>
      </c>
      <c r="BA7" s="570" t="s">
        <v>684</v>
      </c>
    </row>
    <row r="8" spans="1:55" ht="33.75">
      <c r="A8" s="6" t="s">
        <v>107</v>
      </c>
      <c r="B8" s="44">
        <v>2006</v>
      </c>
      <c r="E8" s="143" t="s">
        <v>192</v>
      </c>
      <c r="F8" s="147"/>
      <c r="G8" s="143" t="s">
        <v>256</v>
      </c>
      <c r="H8" s="143" t="s">
        <v>263</v>
      </c>
      <c r="I8" s="143" t="s">
        <v>183</v>
      </c>
      <c r="J8" s="143" t="s">
        <v>280</v>
      </c>
      <c r="N8" s="661" t="s">
        <v>290</v>
      </c>
      <c r="O8" s="545" t="s">
        <v>648</v>
      </c>
      <c r="V8" s="1039" t="s">
        <v>183</v>
      </c>
      <c r="W8" s="460"/>
      <c r="X8" s="753" t="s">
        <v>616</v>
      </c>
      <c r="Y8" s="753" t="s">
        <v>661</v>
      </c>
      <c r="Z8" s="208"/>
      <c r="AA8" s="219"/>
      <c r="AK8" s="143" t="s">
        <v>352</v>
      </c>
      <c r="AP8" s="1124" t="s">
        <v>615</v>
      </c>
      <c r="AQ8" s="1034" t="s">
        <v>761</v>
      </c>
      <c r="AU8" s="220" t="s">
        <v>383</v>
      </c>
      <c r="AW8" s="410" t="s">
        <v>556</v>
      </c>
      <c r="AX8" s="411" t="s">
        <v>556</v>
      </c>
      <c r="AZ8" s="146" t="s">
        <v>691</v>
      </c>
      <c r="BA8" s="179" t="s">
        <v>690</v>
      </c>
    </row>
    <row r="9" spans="1:55" ht="56.25">
      <c r="A9" s="6" t="s">
        <v>108</v>
      </c>
      <c r="B9" s="44">
        <v>2007</v>
      </c>
      <c r="E9" s="143" t="s">
        <v>193</v>
      </c>
      <c r="F9" s="147"/>
      <c r="G9" s="143" t="s">
        <v>263</v>
      </c>
      <c r="I9" s="143" t="s">
        <v>184</v>
      </c>
      <c r="O9" s="545" t="s">
        <v>649</v>
      </c>
      <c r="V9" s="1039" t="s">
        <v>184</v>
      </c>
      <c r="W9" s="460"/>
      <c r="X9" s="753" t="s">
        <v>617</v>
      </c>
      <c r="Y9" s="753" t="s">
        <v>637</v>
      </c>
      <c r="Z9" s="208">
        <v>1</v>
      </c>
      <c r="AA9" s="219"/>
      <c r="AK9" s="143" t="s">
        <v>353</v>
      </c>
      <c r="AP9" s="1124" t="s">
        <v>616</v>
      </c>
      <c r="AQ9" s="1034" t="s">
        <v>615</v>
      </c>
      <c r="AW9" s="410" t="s">
        <v>557</v>
      </c>
      <c r="AX9" s="411" t="s">
        <v>557</v>
      </c>
      <c r="AZ9" s="146" t="s">
        <v>768</v>
      </c>
      <c r="BA9" s="179" t="s">
        <v>602</v>
      </c>
    </row>
    <row r="10" spans="1:55" ht="45">
      <c r="A10" s="6" t="s">
        <v>109</v>
      </c>
      <c r="B10" s="44">
        <v>2008</v>
      </c>
      <c r="E10" s="143" t="s">
        <v>194</v>
      </c>
      <c r="F10" s="147"/>
      <c r="I10" s="143" t="s">
        <v>208</v>
      </c>
      <c r="O10" s="545" t="s">
        <v>650</v>
      </c>
      <c r="V10" s="1040" t="s">
        <v>208</v>
      </c>
      <c r="W10" s="1037"/>
      <c r="X10" s="1035" t="s">
        <v>618</v>
      </c>
      <c r="Y10" s="1036" t="s">
        <v>685</v>
      </c>
      <c r="Z10" s="208"/>
      <c r="AP10" s="1124" t="s">
        <v>619</v>
      </c>
      <c r="AQ10" s="1034" t="s">
        <v>616</v>
      </c>
      <c r="AW10" s="410" t="s">
        <v>558</v>
      </c>
      <c r="AX10" s="411" t="s">
        <v>558</v>
      </c>
    </row>
    <row r="11" spans="1:55" ht="22.5">
      <c r="A11" s="6" t="s">
        <v>110</v>
      </c>
      <c r="B11" s="44">
        <v>2009</v>
      </c>
      <c r="E11" s="143" t="s">
        <v>195</v>
      </c>
      <c r="F11" s="147"/>
      <c r="I11" s="143" t="s">
        <v>209</v>
      </c>
      <c r="O11" s="528" t="s">
        <v>651</v>
      </c>
      <c r="V11" s="1039" t="s">
        <v>209</v>
      </c>
      <c r="W11" s="462"/>
      <c r="X11" s="461" t="s">
        <v>619</v>
      </c>
      <c r="Y11" s="753" t="s">
        <v>673</v>
      </c>
      <c r="Z11" s="208"/>
      <c r="AP11" s="1124" t="s">
        <v>618</v>
      </c>
      <c r="AQ11" s="742" t="s">
        <v>619</v>
      </c>
      <c r="AW11" s="410" t="s">
        <v>559</v>
      </c>
      <c r="AX11" s="411" t="s">
        <v>559</v>
      </c>
    </row>
    <row r="12" spans="1:55" ht="33.75">
      <c r="A12" s="6" t="s">
        <v>65</v>
      </c>
      <c r="B12" s="44">
        <v>2010</v>
      </c>
      <c r="E12" s="143" t="s">
        <v>196</v>
      </c>
      <c r="F12" s="147"/>
      <c r="G12" s="148" t="s">
        <v>292</v>
      </c>
      <c r="H12" s="148" t="s">
        <v>260</v>
      </c>
      <c r="I12" s="143" t="s">
        <v>210</v>
      </c>
      <c r="O12" s="528" t="s">
        <v>3</v>
      </c>
      <c r="V12" s="1039" t="s">
        <v>210</v>
      </c>
      <c r="W12" s="546"/>
      <c r="X12" s="461" t="s">
        <v>764</v>
      </c>
      <c r="Y12" s="753" t="s">
        <v>637</v>
      </c>
      <c r="AP12" s="1124" t="s">
        <v>617</v>
      </c>
      <c r="AW12" s="410" t="s">
        <v>209</v>
      </c>
      <c r="AX12" s="411" t="s">
        <v>209</v>
      </c>
    </row>
    <row r="13" spans="1:55" ht="22.5">
      <c r="A13" s="6" t="s">
        <v>111</v>
      </c>
      <c r="B13" s="44">
        <v>2011</v>
      </c>
      <c r="E13" s="143" t="s">
        <v>197</v>
      </c>
      <c r="F13" s="147"/>
      <c r="G13" s="143" t="s">
        <v>261</v>
      </c>
      <c r="H13" s="143" t="s">
        <v>262</v>
      </c>
      <c r="I13" s="143" t="s">
        <v>211</v>
      </c>
      <c r="V13" s="1039" t="s">
        <v>211</v>
      </c>
      <c r="W13" s="546"/>
      <c r="X13" s="546"/>
      <c r="Y13" s="546"/>
      <c r="AW13" s="410" t="s">
        <v>210</v>
      </c>
      <c r="AX13" s="411" t="s">
        <v>210</v>
      </c>
    </row>
    <row r="14" spans="1:55" ht="45">
      <c r="A14" s="6" t="s">
        <v>66</v>
      </c>
      <c r="B14" s="44">
        <v>2012</v>
      </c>
      <c r="G14" s="143" t="s">
        <v>263</v>
      </c>
      <c r="H14" s="143" t="s">
        <v>263</v>
      </c>
      <c r="I14" s="143" t="s">
        <v>212</v>
      </c>
      <c r="N14" s="99" t="s">
        <v>316</v>
      </c>
      <c r="V14" s="1038">
        <v>13</v>
      </c>
      <c r="W14" s="460"/>
      <c r="X14" s="461" t="s">
        <v>771</v>
      </c>
      <c r="Y14" s="753" t="s">
        <v>637</v>
      </c>
      <c r="AW14" s="410" t="s">
        <v>211</v>
      </c>
      <c r="AX14" s="411" t="s">
        <v>211</v>
      </c>
    </row>
    <row r="15" spans="1:55" ht="63.75">
      <c r="A15" s="6" t="s">
        <v>441</v>
      </c>
      <c r="B15" s="44">
        <v>2013</v>
      </c>
      <c r="I15" s="143" t="s">
        <v>213</v>
      </c>
      <c r="N15" s="177" t="s">
        <v>324</v>
      </c>
      <c r="V15" s="529"/>
      <c r="W15" s="529"/>
      <c r="X15" s="218"/>
      <c r="Y15" s="529"/>
      <c r="AW15" s="410" t="s">
        <v>212</v>
      </c>
      <c r="AX15" s="411" t="s">
        <v>212</v>
      </c>
    </row>
    <row r="16" spans="1:55" ht="21" customHeight="1">
      <c r="A16" s="6" t="s">
        <v>112</v>
      </c>
      <c r="B16" s="44">
        <v>2014</v>
      </c>
      <c r="I16" s="143" t="s">
        <v>214</v>
      </c>
      <c r="N16" s="177" t="s">
        <v>323</v>
      </c>
      <c r="AW16" s="410" t="s">
        <v>213</v>
      </c>
      <c r="AX16" s="411" t="s">
        <v>213</v>
      </c>
    </row>
    <row r="17" spans="1:50" ht="21" customHeight="1">
      <c r="A17" s="6" t="s">
        <v>113</v>
      </c>
      <c r="B17" s="44">
        <v>2015</v>
      </c>
      <c r="I17" s="143" t="s">
        <v>215</v>
      </c>
      <c r="N17" s="177" t="s">
        <v>322</v>
      </c>
      <c r="X17" s="218"/>
      <c r="AW17" s="410" t="s">
        <v>214</v>
      </c>
      <c r="AX17" s="411" t="s">
        <v>214</v>
      </c>
    </row>
    <row r="18" spans="1:50" ht="21" customHeight="1">
      <c r="A18" s="6" t="s">
        <v>114</v>
      </c>
      <c r="B18" s="44">
        <v>2016</v>
      </c>
      <c r="I18" s="143" t="s">
        <v>216</v>
      </c>
      <c r="N18" s="177" t="s">
        <v>321</v>
      </c>
      <c r="X18" s="218"/>
      <c r="AW18" s="410" t="s">
        <v>215</v>
      </c>
      <c r="AX18" s="411" t="s">
        <v>215</v>
      </c>
    </row>
    <row r="19" spans="1:50" ht="21" customHeight="1">
      <c r="A19" s="6" t="s">
        <v>115</v>
      </c>
      <c r="B19" s="44">
        <v>2017</v>
      </c>
      <c r="I19" s="143" t="s">
        <v>217</v>
      </c>
      <c r="N19" s="177" t="s">
        <v>320</v>
      </c>
      <c r="X19" s="218"/>
      <c r="AW19" s="410" t="s">
        <v>216</v>
      </c>
      <c r="AX19" s="411" t="s">
        <v>216</v>
      </c>
    </row>
    <row r="20" spans="1:50" ht="21" customHeight="1">
      <c r="A20" s="6" t="s">
        <v>116</v>
      </c>
      <c r="B20" s="44">
        <v>2018</v>
      </c>
      <c r="I20" s="143" t="s">
        <v>218</v>
      </c>
      <c r="N20" s="177" t="s">
        <v>319</v>
      </c>
      <c r="AW20" s="410" t="s">
        <v>217</v>
      </c>
      <c r="AX20" s="411" t="s">
        <v>217</v>
      </c>
    </row>
    <row r="21" spans="1:50" ht="21" customHeight="1">
      <c r="A21" s="6" t="s">
        <v>117</v>
      </c>
      <c r="B21" s="44">
        <v>2019</v>
      </c>
      <c r="I21" s="143" t="s">
        <v>219</v>
      </c>
      <c r="N21" s="177" t="s">
        <v>318</v>
      </c>
      <c r="AW21" s="410" t="s">
        <v>218</v>
      </c>
      <c r="AX21" s="411" t="s">
        <v>218</v>
      </c>
    </row>
    <row r="22" spans="1:50" ht="21" customHeight="1">
      <c r="A22" s="6" t="s">
        <v>118</v>
      </c>
      <c r="B22" s="44">
        <v>2020</v>
      </c>
      <c r="N22" s="177" t="s">
        <v>317</v>
      </c>
      <c r="AW22" s="410" t="s">
        <v>219</v>
      </c>
      <c r="AX22" s="411" t="s">
        <v>219</v>
      </c>
    </row>
    <row r="23" spans="1:50" ht="21" customHeight="1">
      <c r="A23" s="6" t="s">
        <v>119</v>
      </c>
      <c r="B23" s="44">
        <v>2021</v>
      </c>
      <c r="AW23" s="410" t="s">
        <v>560</v>
      </c>
      <c r="AX23" s="411" t="s">
        <v>560</v>
      </c>
    </row>
    <row r="24" spans="1:50" ht="21" customHeight="1">
      <c r="A24" s="6" t="s">
        <v>120</v>
      </c>
      <c r="B24" s="44">
        <v>2022</v>
      </c>
      <c r="AW24" s="410" t="s">
        <v>561</v>
      </c>
      <c r="AX24" s="411" t="s">
        <v>561</v>
      </c>
    </row>
    <row r="25" spans="1:50">
      <c r="A25" s="6" t="s">
        <v>121</v>
      </c>
      <c r="B25" s="44">
        <v>2023</v>
      </c>
      <c r="AW25" s="410" t="s">
        <v>562</v>
      </c>
      <c r="AX25" s="411" t="s">
        <v>562</v>
      </c>
    </row>
    <row r="26" spans="1:50">
      <c r="A26" s="6" t="s">
        <v>122</v>
      </c>
      <c r="B26" s="44">
        <v>2024</v>
      </c>
      <c r="AX26" s="411" t="s">
        <v>563</v>
      </c>
    </row>
    <row r="27" spans="1:50">
      <c r="A27" s="6" t="s">
        <v>123</v>
      </c>
      <c r="B27" s="44">
        <v>2025</v>
      </c>
      <c r="AX27" s="411" t="s">
        <v>564</v>
      </c>
    </row>
    <row r="28" spans="1:50">
      <c r="A28" s="6" t="s">
        <v>124</v>
      </c>
      <c r="D28" s="270"/>
      <c r="E28" s="271"/>
      <c r="F28" s="271"/>
      <c r="H28" s="272" t="s">
        <v>408</v>
      </c>
      <c r="AX28" s="411" t="s">
        <v>565</v>
      </c>
    </row>
    <row r="29" spans="1:50">
      <c r="A29" s="6" t="s">
        <v>125</v>
      </c>
      <c r="D29" s="273" t="s">
        <v>409</v>
      </c>
      <c r="E29" s="274" t="str">
        <f>IF(periodStart = "","", periodStart)</f>
        <v>08.12.2022</v>
      </c>
      <c r="F29" s="274" t="str">
        <f>IF(periodEnd = "","", periodEnd)</f>
        <v>08.12.2024</v>
      </c>
      <c r="H29" s="275" t="s">
        <v>3023</v>
      </c>
      <c r="AX29" s="411" t="s">
        <v>566</v>
      </c>
    </row>
    <row r="30" spans="1:50">
      <c r="A30" s="6" t="s">
        <v>126</v>
      </c>
      <c r="D30" s="276"/>
      <c r="E30" s="277"/>
      <c r="F30" s="277"/>
      <c r="AX30" s="411" t="s">
        <v>567</v>
      </c>
    </row>
    <row r="31" spans="1:50" ht="12.75">
      <c r="A31" s="6" t="s">
        <v>127</v>
      </c>
      <c r="D31" s="270"/>
      <c r="E31" s="271"/>
      <c r="F31" s="271"/>
      <c r="H31" s="278"/>
      <c r="AX31" s="411" t="s">
        <v>568</v>
      </c>
    </row>
    <row r="32" spans="1:50">
      <c r="A32" s="6" t="s">
        <v>128</v>
      </c>
      <c r="D32" s="273" t="s">
        <v>410</v>
      </c>
      <c r="E32" s="279"/>
      <c r="F32" s="279"/>
      <c r="H32" s="280" t="s">
        <v>411</v>
      </c>
      <c r="O32" s="529" t="s">
        <v>642</v>
      </c>
      <c r="AX32" s="411" t="s">
        <v>569</v>
      </c>
    </row>
    <row r="33" spans="1:50">
      <c r="A33" s="6" t="s">
        <v>129</v>
      </c>
      <c r="O33" s="529" t="s">
        <v>643</v>
      </c>
      <c r="AX33" s="411" t="s">
        <v>570</v>
      </c>
    </row>
    <row r="34" spans="1:50">
      <c r="A34" s="6" t="s">
        <v>130</v>
      </c>
      <c r="O34" s="529" t="s">
        <v>644</v>
      </c>
      <c r="AX34" s="411" t="s">
        <v>571</v>
      </c>
    </row>
    <row r="35" spans="1:50">
      <c r="A35" s="6" t="s">
        <v>131</v>
      </c>
      <c r="O35" s="529" t="s">
        <v>645</v>
      </c>
      <c r="X35" s="529"/>
      <c r="Y35" s="529"/>
      <c r="AX35" s="411" t="s">
        <v>572</v>
      </c>
    </row>
    <row r="36" spans="1:50">
      <c r="A36" s="6" t="s">
        <v>95</v>
      </c>
      <c r="O36" s="529" t="s">
        <v>646</v>
      </c>
      <c r="AX36" s="411" t="s">
        <v>573</v>
      </c>
    </row>
    <row r="37" spans="1:50">
      <c r="A37" s="6" t="s">
        <v>96</v>
      </c>
      <c r="O37" s="529" t="s">
        <v>647</v>
      </c>
      <c r="AX37" s="411" t="s">
        <v>574</v>
      </c>
    </row>
    <row r="38" spans="1:50">
      <c r="A38" s="6" t="s">
        <v>97</v>
      </c>
      <c r="O38" s="529" t="s">
        <v>648</v>
      </c>
      <c r="AX38" s="411" t="s">
        <v>575</v>
      </c>
    </row>
    <row r="39" spans="1:50">
      <c r="A39" s="6" t="s">
        <v>98</v>
      </c>
      <c r="O39" s="529" t="s">
        <v>649</v>
      </c>
      <c r="AX39" s="411" t="s">
        <v>523</v>
      </c>
    </row>
    <row r="40" spans="1:50">
      <c r="A40" s="6" t="s">
        <v>99</v>
      </c>
      <c r="O40" s="529" t="s">
        <v>650</v>
      </c>
      <c r="AX40" s="411" t="s">
        <v>524</v>
      </c>
    </row>
    <row r="41" spans="1:50">
      <c r="A41" s="6" t="s">
        <v>100</v>
      </c>
      <c r="O41" s="529" t="s">
        <v>651</v>
      </c>
      <c r="AX41" s="411" t="s">
        <v>525</v>
      </c>
    </row>
    <row r="42" spans="1:50">
      <c r="A42" s="6" t="s">
        <v>132</v>
      </c>
      <c r="AX42" s="411" t="s">
        <v>526</v>
      </c>
    </row>
    <row r="43" spans="1:50">
      <c r="A43" s="6" t="s">
        <v>133</v>
      </c>
      <c r="AX43" s="411" t="s">
        <v>527</v>
      </c>
    </row>
    <row r="44" spans="1:50">
      <c r="A44" s="6" t="s">
        <v>134</v>
      </c>
      <c r="AX44" s="411" t="s">
        <v>528</v>
      </c>
    </row>
    <row r="45" spans="1:50">
      <c r="A45" s="6" t="s">
        <v>135</v>
      </c>
      <c r="AX45" s="411" t="s">
        <v>529</v>
      </c>
    </row>
    <row r="46" spans="1:50">
      <c r="A46" s="6" t="s">
        <v>136</v>
      </c>
      <c r="AX46" s="411" t="s">
        <v>530</v>
      </c>
    </row>
    <row r="47" spans="1:50">
      <c r="A47" s="6" t="s">
        <v>157</v>
      </c>
      <c r="AX47" s="411" t="s">
        <v>531</v>
      </c>
    </row>
    <row r="48" spans="1:50">
      <c r="A48" s="6" t="s">
        <v>158</v>
      </c>
      <c r="AX48" s="411" t="s">
        <v>532</v>
      </c>
    </row>
    <row r="49" spans="1:50">
      <c r="A49" s="6" t="s">
        <v>159</v>
      </c>
      <c r="AX49" s="411" t="s">
        <v>533</v>
      </c>
    </row>
    <row r="50" spans="1:50">
      <c r="A50" s="6" t="s">
        <v>137</v>
      </c>
      <c r="AX50" s="411" t="s">
        <v>534</v>
      </c>
    </row>
    <row r="51" spans="1:50">
      <c r="A51" s="6" t="s">
        <v>138</v>
      </c>
      <c r="AX51" s="411" t="s">
        <v>535</v>
      </c>
    </row>
    <row r="52" spans="1:50">
      <c r="A52" s="6" t="s">
        <v>139</v>
      </c>
      <c r="AX52" s="411" t="s">
        <v>536</v>
      </c>
    </row>
    <row r="53" spans="1:50">
      <c r="A53" s="6" t="s">
        <v>140</v>
      </c>
      <c r="X53" s="481"/>
      <c r="AX53" s="411" t="s">
        <v>537</v>
      </c>
    </row>
    <row r="54" spans="1:50">
      <c r="A54" s="6" t="s">
        <v>141</v>
      </c>
      <c r="X54" s="481"/>
      <c r="AX54" s="411" t="s">
        <v>538</v>
      </c>
    </row>
    <row r="55" spans="1:50">
      <c r="A55" s="6" t="s">
        <v>142</v>
      </c>
      <c r="X55" s="481"/>
      <c r="AX55" s="411" t="s">
        <v>539</v>
      </c>
    </row>
    <row r="56" spans="1:50">
      <c r="A56" s="6" t="s">
        <v>143</v>
      </c>
      <c r="X56" s="481"/>
      <c r="AX56" s="411" t="s">
        <v>540</v>
      </c>
    </row>
    <row r="57" spans="1:50">
      <c r="A57" s="6" t="s">
        <v>388</v>
      </c>
      <c r="X57" s="481"/>
      <c r="AX57" s="411" t="s">
        <v>541</v>
      </c>
    </row>
    <row r="58" spans="1:50">
      <c r="A58" s="6" t="s">
        <v>144</v>
      </c>
      <c r="X58" s="481"/>
      <c r="AX58" s="411" t="s">
        <v>542</v>
      </c>
    </row>
    <row r="59" spans="1:50">
      <c r="A59" s="6" t="s">
        <v>145</v>
      </c>
      <c r="X59" s="481"/>
      <c r="AX59" s="411" t="s">
        <v>543</v>
      </c>
    </row>
    <row r="60" spans="1:50">
      <c r="A60" s="6" t="s">
        <v>146</v>
      </c>
      <c r="X60" s="481"/>
      <c r="AX60" s="411" t="s">
        <v>544</v>
      </c>
    </row>
    <row r="61" spans="1:50">
      <c r="A61" s="6" t="s">
        <v>147</v>
      </c>
      <c r="X61" s="481"/>
      <c r="AX61" s="411" t="s">
        <v>545</v>
      </c>
    </row>
    <row r="62" spans="1:50">
      <c r="A62" s="6" t="s">
        <v>90</v>
      </c>
      <c r="X62" s="481"/>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18"/>
  <sheetViews>
    <sheetView showGridLines="0" workbookViewId="0"/>
  </sheetViews>
  <sheetFormatPr defaultRowHeight="11.25"/>
  <sheetData>
    <row r="1" spans="1:1">
      <c r="A1" s="1033">
        <f>IF('Форма 4.2.1 | Т-ТЭ | &gt;=25МВт'!$O$22="",1,0)</f>
        <v>1</v>
      </c>
    </row>
    <row r="2" spans="1:1">
      <c r="A2" s="1033">
        <f>IF('Форма 4.2.1 | Т-ТЭ | &gt;=25МВт'!$O$23="",1,0)</f>
        <v>1</v>
      </c>
    </row>
    <row r="3" spans="1:1">
      <c r="A3" s="1033">
        <f>IF('Форма 4.2.1 | Т-ТЭ | &gt;=25МВт'!$M$24="",1,0)</f>
        <v>1</v>
      </c>
    </row>
    <row r="4" spans="1:1">
      <c r="A4" s="1033">
        <f>IF('Форма 4.2.1 | Т-ТЭ | &gt;=25МВт'!$R$24="",1,0)</f>
        <v>1</v>
      </c>
    </row>
    <row r="5" spans="1:1">
      <c r="A5" s="1033">
        <f>IF('Форма 4.2.1 | Т-ТЭ | &gt;=25МВт'!$T$24="",1,0)</f>
        <v>1</v>
      </c>
    </row>
    <row r="6" spans="1:1">
      <c r="A6" s="1033">
        <f>IF('Форма 4.2.1 | Т-ТЭ | &gt;=25МВт'!$S$24="",1,0)</f>
        <v>0</v>
      </c>
    </row>
    <row r="7" spans="1:1">
      <c r="A7" s="1033">
        <f>IF('Форма 4.2.1 | Т-ТЭ | &gt;=25МВт'!$U$24="",1,0)</f>
        <v>0</v>
      </c>
    </row>
    <row r="8" spans="1:1">
      <c r="A8" s="1033">
        <f>IF('Форма 4.2.1 | Т-ТЭ | ТСО'!$O$22="",1,0)</f>
        <v>1</v>
      </c>
    </row>
    <row r="9" spans="1:1">
      <c r="A9" s="1033">
        <f>IF('Форма 4.2.1 | Т-ТЭ | ТСО'!$O$23="",1,0)</f>
        <v>1</v>
      </c>
    </row>
    <row r="10" spans="1:1">
      <c r="A10" s="1033">
        <f>IF('Форма 4.2.1 | Т-ТЭ | ТСО'!$M$24="",1,0)</f>
        <v>1</v>
      </c>
    </row>
    <row r="11" spans="1:1">
      <c r="A11" s="1033">
        <f>IF('Форма 4.2.1 | Т-ТЭ | ТСО'!$R$24="",1,0)</f>
        <v>1</v>
      </c>
    </row>
    <row r="12" spans="1:1">
      <c r="A12" s="1033">
        <f>IF('Форма 4.2.1 | Т-ТЭ | ТСО'!$T$24="",1,0)</f>
        <v>1</v>
      </c>
    </row>
    <row r="13" spans="1:1">
      <c r="A13" s="1033">
        <f>IF('Форма 4.2.1 | Т-ТЭ | ТСО'!$S$24="",1,0)</f>
        <v>0</v>
      </c>
    </row>
    <row r="14" spans="1:1">
      <c r="A14" s="1033">
        <f>IF('Форма 4.2.1 | Т-ТЭ | ТСО'!$U$24="",1,0)</f>
        <v>0</v>
      </c>
    </row>
    <row r="15" spans="1:1">
      <c r="A15" s="1033">
        <f>IF('Форма 4.2.1 | Т-ТЭ | потр'!$O$22="",1,0)</f>
        <v>1</v>
      </c>
    </row>
    <row r="16" spans="1:1">
      <c r="A16" s="1033">
        <f>IF('Форма 4.2.1 | Т-ТЭ | потр'!$O$23="",1,0)</f>
        <v>1</v>
      </c>
    </row>
    <row r="17" spans="1:1">
      <c r="A17" s="1033">
        <f>IF('Форма 4.2.1 | Т-ТЭ | потр'!$M$24="",1,0)</f>
        <v>1</v>
      </c>
    </row>
    <row r="18" spans="1:1">
      <c r="A18" s="1033">
        <f>IF('Форма 4.2.1 | Т-ТЭ | потр'!$R$24="",1,0)</f>
        <v>1</v>
      </c>
    </row>
    <row r="19" spans="1:1">
      <c r="A19" s="1033">
        <f>IF('Форма 4.2.1 | Т-ТЭ | потр'!$T$24="",1,0)</f>
        <v>1</v>
      </c>
    </row>
    <row r="20" spans="1:1">
      <c r="A20" s="1033">
        <f>IF('Форма 4.2.1 | Т-ТЭ | потр'!$S$24="",1,0)</f>
        <v>0</v>
      </c>
    </row>
    <row r="21" spans="1:1">
      <c r="A21" s="1033">
        <f>IF('Форма 4.2.1 | Т-ТЭ | потр'!$U$24="",1,0)</f>
        <v>0</v>
      </c>
    </row>
    <row r="22" spans="1:1">
      <c r="A22" s="1033">
        <f>IF('Форма 4.2.1 | Т-ТЭ | предел'!$O$24="",1,0)</f>
        <v>1</v>
      </c>
    </row>
    <row r="23" spans="1:1">
      <c r="A23" s="1033">
        <f>IF('Форма 4.2.1 | Т-ТЭ | предел'!$O$25="",1,0)</f>
        <v>1</v>
      </c>
    </row>
    <row r="24" spans="1:1">
      <c r="A24" s="1033">
        <f>IF('Форма 4.2.1 | Т-ТЭ | предел'!$M$26="",1,0)</f>
        <v>1</v>
      </c>
    </row>
    <row r="25" spans="1:1">
      <c r="A25" s="1033">
        <f>IF('Форма 4.2.1 | Т-ТЭ | предел'!$R$26="",1,0)</f>
        <v>1</v>
      </c>
    </row>
    <row r="26" spans="1:1">
      <c r="A26" s="1033">
        <f>IF('Форма 4.2.1 | Т-ТЭ | предел'!$T$26="",1,0)</f>
        <v>1</v>
      </c>
    </row>
    <row r="27" spans="1:1">
      <c r="A27" s="1033">
        <f>IF('Форма 4.2.1 | Т-ТЭ | предел'!$O$7="",1,0)</f>
        <v>0</v>
      </c>
    </row>
    <row r="28" spans="1:1">
      <c r="A28" s="1033">
        <f>IF('Форма 4.2.1 | Т-ТЭ | предел'!$S$26="",1,0)</f>
        <v>0</v>
      </c>
    </row>
    <row r="29" spans="1:1">
      <c r="A29" s="1033">
        <f>IF('Форма 4.2.1 | Т-ТЭ | предел'!$U$26="",1,0)</f>
        <v>0</v>
      </c>
    </row>
    <row r="30" spans="1:1">
      <c r="A30" s="1033">
        <f>IF('Форма 4.2.1 | Т-ТЭ | индикат'!$O$7="",1,0)</f>
        <v>1</v>
      </c>
    </row>
    <row r="31" spans="1:1">
      <c r="A31" s="1033">
        <f>IF('Форма 4.2.1 | Т-ТЭ | индикат'!$O$24="",1,0)</f>
        <v>1</v>
      </c>
    </row>
    <row r="32" spans="1:1">
      <c r="A32" s="1033">
        <f>IF('Форма 4.2.1 | Т-ТЭ | индикат'!$O$25="",1,0)</f>
        <v>1</v>
      </c>
    </row>
    <row r="33" spans="1:1">
      <c r="A33" s="1033">
        <f>IF('Форма 4.2.1 | Т-ТЭ | индикат'!$M$26="",1,0)</f>
        <v>1</v>
      </c>
    </row>
    <row r="34" spans="1:1">
      <c r="A34" s="1033">
        <f>IF('Форма 4.2.1 | Т-ТЭ | индикат'!$R$26="",1,0)</f>
        <v>1</v>
      </c>
    </row>
    <row r="35" spans="1:1">
      <c r="A35" s="1033">
        <f>IF('Форма 4.2.1 | Т-ТЭ | индикат'!$T$26="",1,0)</f>
        <v>1</v>
      </c>
    </row>
    <row r="36" spans="1:1">
      <c r="A36" s="1033">
        <f>IF('Форма 4.2.1 | Т-ТЭ | индикат'!$S$26="",1,0)</f>
        <v>0</v>
      </c>
    </row>
    <row r="37" spans="1:1">
      <c r="A37" s="1033">
        <f>IF('Форма 4.2.1 | Т-ТЭ | индикат'!$U$26="",1,0)</f>
        <v>0</v>
      </c>
    </row>
    <row r="38" spans="1:1">
      <c r="A38" s="1033">
        <f>IF('Форма 4.2.1 | Резерв мощности'!$O$22="",1,0)</f>
        <v>1</v>
      </c>
    </row>
    <row r="39" spans="1:1">
      <c r="A39" s="1033">
        <f>IF('Форма 4.2.1 | Резерв мощности'!$O$23="",1,0)</f>
        <v>1</v>
      </c>
    </row>
    <row r="40" spans="1:1">
      <c r="A40" s="1033">
        <f>IF('Форма 4.2.1 | Резерв мощности'!$M$24="",1,0)</f>
        <v>1</v>
      </c>
    </row>
    <row r="41" spans="1:1">
      <c r="A41" s="1033">
        <f>IF('Форма 4.2.1 | Резерв мощности'!$O$24="",1,0)</f>
        <v>1</v>
      </c>
    </row>
    <row r="42" spans="1:1">
      <c r="A42" s="1033">
        <f>IF('Форма 4.2.1 | Резерв мощности'!$R$24="",1,0)</f>
        <v>1</v>
      </c>
    </row>
    <row r="43" spans="1:1">
      <c r="A43" s="1033">
        <f>IF('Форма 4.2.1 | Резерв мощности'!$T$24="",1,0)</f>
        <v>1</v>
      </c>
    </row>
    <row r="44" spans="1:1">
      <c r="A44" s="1033">
        <f>IF('Форма 4.2.1 | Резерв мощности'!$S$24="",1,0)</f>
        <v>0</v>
      </c>
    </row>
    <row r="45" spans="1:1">
      <c r="A45" s="1033">
        <f>IF('Форма 4.2.1 | Резерв мощности'!$U$24="",1,0)</f>
        <v>0</v>
      </c>
    </row>
    <row r="46" spans="1:1">
      <c r="A46" s="1033">
        <f>IF('Форма 4.2.2 | Т-ТН'!$O$23="",1,0)</f>
        <v>1</v>
      </c>
    </row>
    <row r="47" spans="1:1">
      <c r="A47" s="1033">
        <f>IF('Форма 4.2.2 | Т-ТН'!$M$24="",1,0)</f>
        <v>1</v>
      </c>
    </row>
    <row r="48" spans="1:1">
      <c r="A48" s="1033">
        <f>IF('Форма 4.2.2 | Т-ТН'!$R$24="",1,0)</f>
        <v>1</v>
      </c>
    </row>
    <row r="49" spans="1:1">
      <c r="A49" s="1033">
        <f>IF('Форма 4.2.2 | Т-ТН'!$T$24="",1,0)</f>
        <v>1</v>
      </c>
    </row>
    <row r="50" spans="1:1">
      <c r="A50" s="1033">
        <f>IF('Форма 4.2.2 | Т-ТН'!$S$24="",1,0)</f>
        <v>0</v>
      </c>
    </row>
    <row r="51" spans="1:1">
      <c r="A51" s="1033">
        <f>IF('Форма 4.2.2 | Т-ТН'!$U$24="",1,0)</f>
        <v>0</v>
      </c>
    </row>
    <row r="52" spans="1:1">
      <c r="A52" s="1033">
        <f>IF('Форма 4.2.2 | Т-передача ТЭ'!$O$23="",1,0)</f>
        <v>1</v>
      </c>
    </row>
    <row r="53" spans="1:1">
      <c r="A53" s="1033">
        <f>IF('Форма 4.2.2 | Т-передача ТЭ'!$M$24="",1,0)</f>
        <v>1</v>
      </c>
    </row>
    <row r="54" spans="1:1">
      <c r="A54" s="1033">
        <f>IF('Форма 4.2.2 | Т-передача ТЭ'!$R$24="",1,0)</f>
        <v>1</v>
      </c>
    </row>
    <row r="55" spans="1:1">
      <c r="A55" s="1033">
        <f>IF('Форма 4.2.2 | Т-передача ТЭ'!$T$24="",1,0)</f>
        <v>1</v>
      </c>
    </row>
    <row r="56" spans="1:1">
      <c r="A56" s="1033">
        <f>IF('Форма 4.2.2 | Т-передача ТЭ'!$S$24="",1,0)</f>
        <v>0</v>
      </c>
    </row>
    <row r="57" spans="1:1">
      <c r="A57" s="1033">
        <f>IF('Форма 4.2.2 | Т-передача ТЭ'!$U$24="",1,0)</f>
        <v>0</v>
      </c>
    </row>
    <row r="58" spans="1:1">
      <c r="A58" s="1033">
        <f>IF('Форма 4.2.2 | Т-передача ТН'!$O$23="",1,0)</f>
        <v>1</v>
      </c>
    </row>
    <row r="59" spans="1:1">
      <c r="A59" s="1033">
        <f>IF('Форма 4.2.2 | Т-передача ТН'!$M$24="",1,0)</f>
        <v>1</v>
      </c>
    </row>
    <row r="60" spans="1:1">
      <c r="A60" s="1033">
        <f>IF('Форма 4.2.2 | Т-передача ТН'!$R$24="",1,0)</f>
        <v>1</v>
      </c>
    </row>
    <row r="61" spans="1:1">
      <c r="A61" s="1033">
        <f>IF('Форма 4.2.2 | Т-передача ТН'!$T$24="",1,0)</f>
        <v>1</v>
      </c>
    </row>
    <row r="62" spans="1:1">
      <c r="A62" s="1033">
        <f>IF('Форма 4.2.2 | Т-передача ТН'!$S$24="",1,0)</f>
        <v>0</v>
      </c>
    </row>
    <row r="63" spans="1:1">
      <c r="A63" s="1033">
        <f>IF('Форма 4.2.2 | Т-передача ТН'!$U$24="",1,0)</f>
        <v>0</v>
      </c>
    </row>
    <row r="64" spans="1:1">
      <c r="A64" s="1033">
        <f>IF('Форма 4.2.3 | Т-гор.вода'!$O$23="",1,0)</f>
        <v>1</v>
      </c>
    </row>
    <row r="65" spans="1:1">
      <c r="A65" s="1033">
        <f>IF('Форма 4.2.3 | Т-гор.вода'!$M$24="",1,0)</f>
        <v>0</v>
      </c>
    </row>
    <row r="66" spans="1:1">
      <c r="A66" s="1033">
        <f>IF('Форма 4.2.3 | Т-гор.вода'!$W$24="",1,0)</f>
        <v>1</v>
      </c>
    </row>
    <row r="67" spans="1:1">
      <c r="A67" s="1033">
        <f>IF('Форма 4.2.3 | Т-гор.вода'!$Y$24="",1,0)</f>
        <v>1</v>
      </c>
    </row>
    <row r="68" spans="1:1">
      <c r="A68" s="1033">
        <f>IF('Форма 4.2.3 | Т-гор.вода'!$M$25="",1,0)</f>
        <v>1</v>
      </c>
    </row>
    <row r="69" spans="1:1">
      <c r="A69" s="1033">
        <f>IF('Форма 4.2.3 | Т-гор.вода'!$X$24="",1,0)</f>
        <v>0</v>
      </c>
    </row>
    <row r="70" spans="1:1">
      <c r="A70" s="1033">
        <f>IF('Форма 4.2.3 | Т-гор.вода'!$Z$24="",1,0)</f>
        <v>0</v>
      </c>
    </row>
    <row r="71" spans="1:1">
      <c r="A71" s="1033">
        <f>IF('Форма 4.2.4 | Т-подкл'!$AB$23="",1,0)</f>
        <v>1</v>
      </c>
    </row>
    <row r="72" spans="1:1">
      <c r="A72" s="1033">
        <f>IF('Форма 4.2.4 | Т-подкл'!$AD$23="",1,0)</f>
        <v>1</v>
      </c>
    </row>
    <row r="73" spans="1:1">
      <c r="A73" s="1033">
        <f>IF('Форма 4.2.4 | Т-подкл'!$N$23="",1,0)</f>
        <v>0</v>
      </c>
    </row>
    <row r="74" spans="1:1">
      <c r="A74" s="1033">
        <f>IF('Форма 4.2.4 | Т-подкл'!$R$23="",1,0)</f>
        <v>0</v>
      </c>
    </row>
    <row r="75" spans="1:1">
      <c r="A75" s="1033">
        <f>IF('Форма 4.2.4 | Т-подкл'!$V$23="",1,0)</f>
        <v>0</v>
      </c>
    </row>
    <row r="76" spans="1:1">
      <c r="A76" s="1033">
        <f>IF('Форма 4.2.4 | Т-подкл'!$AC$23="",1,0)</f>
        <v>0</v>
      </c>
    </row>
    <row r="77" spans="1:1">
      <c r="A77" s="1033">
        <f>IF('Форма 4.2.4 | Т-подкл'!$AE$23="",1,0)</f>
        <v>0</v>
      </c>
    </row>
    <row r="78" spans="1:1">
      <c r="A78" s="1033">
        <f>IF('Форма 4.2.5 | Т-подкл(инд)'!$M$23="",1,0)</f>
        <v>0</v>
      </c>
    </row>
    <row r="79" spans="1:1">
      <c r="A79" s="1033">
        <f>IF('Форма 4.2.5 | Т-подкл(инд)'!$P$23="",1,0)</f>
        <v>0</v>
      </c>
    </row>
    <row r="80" spans="1:1">
      <c r="A80" s="1033">
        <f>IF('Форма 4.2.5 | Т-подкл(инд)'!$S$23="",1,0)</f>
        <v>0</v>
      </c>
    </row>
    <row r="81" spans="1:1">
      <c r="A81" s="1033">
        <f>IF('Форма 4.2.5 | Т-подкл(инд)'!$T$23="",1,0)</f>
        <v>0</v>
      </c>
    </row>
    <row r="82" spans="1:1">
      <c r="A82" s="1033">
        <f>IF('Форма 4.2.5 | Т-подкл(инд)'!$V$23="",1,0)</f>
        <v>0</v>
      </c>
    </row>
    <row r="83" spans="1:1">
      <c r="A83" s="1033">
        <f>IF('Форма 4.7'!$E$12="",1,0)</f>
        <v>0</v>
      </c>
    </row>
    <row r="84" spans="1:1">
      <c r="A84" s="1033">
        <f>IF('Форма 4.7'!$F$12="",1,0)</f>
        <v>0</v>
      </c>
    </row>
    <row r="85" spans="1:1">
      <c r="A85" s="1033">
        <f>IF('Форма 4.8'!$G$11="",1,0)</f>
        <v>0</v>
      </c>
    </row>
    <row r="86" spans="1:1">
      <c r="A86" s="1033">
        <f>IF('Форма 4.8'!$G$12="",1,0)</f>
        <v>0</v>
      </c>
    </row>
    <row r="87" spans="1:1">
      <c r="A87" s="1033">
        <f>IF('Форма 4.8'!$H$12="",1,0)</f>
        <v>0</v>
      </c>
    </row>
    <row r="88" spans="1:1">
      <c r="A88" s="1033">
        <f>IF('Форма 4.8'!$H$13="",1,0)</f>
        <v>0</v>
      </c>
    </row>
    <row r="89" spans="1:1">
      <c r="A89" s="1033">
        <f>IF('Форма 4.8'!$E$15="",1,0)</f>
        <v>0</v>
      </c>
    </row>
    <row r="90" spans="1:1">
      <c r="A90" s="1033">
        <f>IF('Форма 4.8'!$H$15="",1,0)</f>
        <v>0</v>
      </c>
    </row>
    <row r="91" spans="1:1">
      <c r="A91" s="1033">
        <f>IF('Форма 4.8'!$G$18="",1,0)</f>
        <v>0</v>
      </c>
    </row>
    <row r="92" spans="1:1">
      <c r="A92" s="1033">
        <f>IF('Форма 4.8'!$G$23="",1,0)</f>
        <v>0</v>
      </c>
    </row>
    <row r="93" spans="1:1">
      <c r="A93" s="1033">
        <f>IF('Форма 4.8'!$G$28="",1,0)</f>
        <v>0</v>
      </c>
    </row>
    <row r="94" spans="1:1">
      <c r="A94" s="1033">
        <f>IF('Форма 4.8'!$E$34="",1,0)</f>
        <v>0</v>
      </c>
    </row>
    <row r="95" spans="1:1">
      <c r="A95" s="1033">
        <f>IF('Форма 4.8'!$H$34="",1,0)</f>
        <v>0</v>
      </c>
    </row>
    <row r="96" spans="1:1">
      <c r="A96" s="1033">
        <f>IF('Форма 4.8'!$G$31="",1,0)</f>
        <v>0</v>
      </c>
    </row>
    <row r="97" spans="1:1">
      <c r="A97" s="1033">
        <f>IF('Форма 1.0.2'!$E$12="",1,0)</f>
        <v>1</v>
      </c>
    </row>
    <row r="98" spans="1:1">
      <c r="A98" s="1033">
        <f>IF('Форма 1.0.2'!$F$12="",1,0)</f>
        <v>1</v>
      </c>
    </row>
    <row r="99" spans="1:1">
      <c r="A99" s="1033">
        <f>IF('Форма 1.0.2'!$G$12="",1,0)</f>
        <v>1</v>
      </c>
    </row>
    <row r="100" spans="1:1">
      <c r="A100" s="1033">
        <f>IF('Форма 1.0.2'!$H$12="",1,0)</f>
        <v>1</v>
      </c>
    </row>
    <row r="101" spans="1:1">
      <c r="A101" s="1033">
        <f>IF('Форма 1.0.2'!$I$12="",1,0)</f>
        <v>1</v>
      </c>
    </row>
    <row r="102" spans="1:1">
      <c r="A102" s="1033">
        <f>IF('Форма 1.0.2'!$J$12="",1,0)</f>
        <v>1</v>
      </c>
    </row>
    <row r="103" spans="1:1">
      <c r="A103" s="1033">
        <f>IF('Сведения об изменении'!$E$12="",1,0)</f>
        <v>1</v>
      </c>
    </row>
    <row r="104" spans="1:1">
      <c r="A104" s="1093">
        <f>IF('Форма 4.2.4 | Т-подкл'!$AA$23="",1,0)</f>
        <v>1</v>
      </c>
    </row>
    <row r="105" spans="1:1">
      <c r="A105" s="1093">
        <f>IF('Форма 4.2.4 | Т-подкл'!$Z$23="",1,0)</f>
        <v>1</v>
      </c>
    </row>
    <row r="106" spans="1:1">
      <c r="A106" s="1101">
        <f>IF('Форма 4.7'!$F$15="",1,0)</f>
        <v>0</v>
      </c>
    </row>
    <row r="107" spans="1:1">
      <c r="A107" s="1101">
        <f>IF('Форма 4.7'!$E$15="",1,0)</f>
        <v>0</v>
      </c>
    </row>
    <row r="108" spans="1:1">
      <c r="A108" s="1101">
        <f>IF(Территории!$E$12="",1,0)</f>
        <v>0</v>
      </c>
    </row>
    <row r="109" spans="1:1">
      <c r="A109" s="1101">
        <f>IF('Перечень тарифов'!$E$21="",1,0)</f>
        <v>0</v>
      </c>
    </row>
    <row r="110" spans="1:1">
      <c r="A110" s="1101">
        <f>IF('Перечень тарифов'!$F$21="",1,0)</f>
        <v>0</v>
      </c>
    </row>
    <row r="111" spans="1:1">
      <c r="A111" s="1101">
        <f>IF('Перечень тарифов'!$G$21="",1,0)</f>
        <v>0</v>
      </c>
    </row>
    <row r="112" spans="1:1">
      <c r="A112" s="1101">
        <f>IF('Перечень тарифов'!$K$21="",1,0)</f>
        <v>0</v>
      </c>
    </row>
    <row r="113" spans="1:1">
      <c r="A113" s="1101">
        <f>IF('Перечень тарифов'!$O$21="",1,0)</f>
        <v>0</v>
      </c>
    </row>
    <row r="114" spans="1:1">
      <c r="A114" s="1101">
        <f>IF('Перечень тарифов'!$S$21="",1,0)</f>
        <v>0</v>
      </c>
    </row>
    <row r="115" spans="1:1">
      <c r="A115" s="1101">
        <f>IF('Форма 4.2.5 | Т-подкл(инд)'!$U$23="",1,0)</f>
        <v>0</v>
      </c>
    </row>
    <row r="116" spans="1:1">
      <c r="A116" s="1101">
        <f>IF('Форма 4.8'!$G$19="",1,0)</f>
        <v>0</v>
      </c>
    </row>
    <row r="117" spans="1:1">
      <c r="A117" s="1101">
        <f>IF('Форма 4.8'!$G$24="",1,0)</f>
        <v>0</v>
      </c>
    </row>
    <row r="118" spans="1:1">
      <c r="A118" s="1101">
        <f>IF('Форма 4.8'!$G$25="",1,0)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24"/>
  </cols>
  <sheetData>
    <row r="1" spans="1:3">
      <c r="A1" s="1124" t="s">
        <v>512</v>
      </c>
      <c r="B1" s="1124" t="s">
        <v>513</v>
      </c>
      <c r="C1" s="1124" t="s">
        <v>67</v>
      </c>
    </row>
    <row r="2" spans="1:3">
      <c r="A2" s="1124">
        <v>4189678</v>
      </c>
      <c r="B2" s="1124" t="s">
        <v>1426</v>
      </c>
      <c r="C2" s="1124" t="s">
        <v>1427</v>
      </c>
    </row>
    <row r="3" spans="1:3">
      <c r="A3" s="1124">
        <v>4190415</v>
      </c>
      <c r="B3" s="1124" t="s">
        <v>1428</v>
      </c>
      <c r="C3" s="1124" t="s">
        <v>1427</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4" t="s">
        <v>2917</v>
      </c>
    </row>
    <row r="4" spans="2:2">
      <c r="B4" s="354" t="s">
        <v>516</v>
      </c>
    </row>
    <row r="5" spans="2:2">
      <c r="B5" s="354" t="s">
        <v>517</v>
      </c>
    </row>
    <row r="6" spans="2:2">
      <c r="B6" s="354"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1"/>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24"/>
    <col min="2" max="2" width="65.28515625" style="1124" customWidth="1"/>
    <col min="3" max="3" width="41" style="1124" customWidth="1"/>
    <col min="4" max="16384" width="9.140625" style="1124"/>
  </cols>
  <sheetData>
    <row r="1" spans="1:2">
      <c r="A1" s="1124" t="s">
        <v>330</v>
      </c>
      <c r="B1" s="1124" t="s">
        <v>331</v>
      </c>
    </row>
    <row r="2" spans="1:2">
      <c r="A2" s="1124">
        <v>4213775</v>
      </c>
      <c r="B2" s="1124" t="s">
        <v>612</v>
      </c>
    </row>
    <row r="3" spans="1:2">
      <c r="A3" s="1124">
        <v>4213784</v>
      </c>
      <c r="B3" s="1124" t="s">
        <v>771</v>
      </c>
    </row>
    <row r="4" spans="1:2">
      <c r="A4" s="1124">
        <v>4213781</v>
      </c>
      <c r="B4" s="1124" t="s">
        <v>770</v>
      </c>
    </row>
    <row r="5" spans="1:2">
      <c r="A5" s="1124">
        <v>4213776</v>
      </c>
      <c r="B5" s="1124" t="s">
        <v>613</v>
      </c>
    </row>
    <row r="6" spans="1:2">
      <c r="A6" s="1124">
        <v>4213777</v>
      </c>
      <c r="B6" s="1124" t="s">
        <v>614</v>
      </c>
    </row>
    <row r="7" spans="1:2">
      <c r="A7" s="1124">
        <v>4238670</v>
      </c>
      <c r="B7" s="1124" t="s">
        <v>761</v>
      </c>
    </row>
    <row r="8" spans="1:2">
      <c r="A8" s="1124">
        <v>4213778</v>
      </c>
      <c r="B8" s="1124" t="s">
        <v>615</v>
      </c>
    </row>
    <row r="9" spans="1:2">
      <c r="A9" s="1124">
        <v>4213780</v>
      </c>
      <c r="B9" s="1124" t="s">
        <v>616</v>
      </c>
    </row>
    <row r="10" spans="1:2">
      <c r="A10" s="1124">
        <v>4213779</v>
      </c>
      <c r="B10" s="1124" t="s">
        <v>619</v>
      </c>
    </row>
    <row r="11" spans="1:2">
      <c r="A11" s="1124">
        <v>4213783</v>
      </c>
      <c r="B11" s="1124" t="s">
        <v>618</v>
      </c>
    </row>
    <row r="12" spans="1:2">
      <c r="A12" s="1124">
        <v>4213782</v>
      </c>
      <c r="B12" s="1124" t="s">
        <v>617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21" zoomScaleNormal="100" workbookViewId="0">
      <selection activeCell="H34" sqref="H34"/>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7" customFormat="1" ht="3" customHeight="1">
      <c r="A1" s="385"/>
      <c r="B1" s="386"/>
      <c r="F1" s="387">
        <v>31211886</v>
      </c>
      <c r="G1" s="388"/>
      <c r="I1" s="388"/>
    </row>
    <row r="2" spans="1:12" s="18" customFormat="1" ht="14.25">
      <c r="A2" s="197"/>
      <c r="B2" s="90"/>
      <c r="E2" s="393" t="str">
        <f>"Код шаблона: " &amp; GetCode()</f>
        <v>Код шаблона: FAS.JKH.OPEN.INFO.PRICE.WARM</v>
      </c>
      <c r="F2" s="442"/>
      <c r="G2" s="392"/>
      <c r="H2" s="392"/>
      <c r="I2" s="392"/>
      <c r="J2" s="392"/>
      <c r="K2" s="392"/>
      <c r="L2" s="392"/>
    </row>
    <row r="3" spans="1:12" ht="14.25">
      <c r="E3" s="394" t="str">
        <f>"Версия " &amp; GetVersion()</f>
        <v>Версия 1.0.2</v>
      </c>
      <c r="F3" s="442"/>
      <c r="G3" s="43"/>
      <c r="H3" s="43"/>
      <c r="I3" s="43"/>
      <c r="J3" s="43"/>
      <c r="K3" s="43"/>
      <c r="L3" s="261"/>
    </row>
    <row r="4" spans="1:12" s="372" customFormat="1" ht="6">
      <c r="A4" s="366"/>
      <c r="B4" s="367"/>
      <c r="C4" s="368"/>
      <c r="D4" s="369"/>
      <c r="E4" s="389"/>
      <c r="F4" s="390"/>
      <c r="G4" s="391"/>
      <c r="I4" s="373"/>
    </row>
    <row r="5" spans="1:12" ht="22.5">
      <c r="D5" s="24"/>
      <c r="E5" s="1145" t="s">
        <v>769</v>
      </c>
      <c r="F5" s="1146"/>
      <c r="G5" s="435"/>
      <c r="J5" s="309"/>
    </row>
    <row r="6" spans="1:12" s="372" customFormat="1" ht="6">
      <c r="A6" s="366"/>
      <c r="B6" s="367"/>
      <c r="C6" s="368"/>
      <c r="D6" s="369"/>
      <c r="E6" s="374"/>
      <c r="F6" s="375"/>
      <c r="G6" s="376"/>
      <c r="I6" s="373"/>
    </row>
    <row r="7" spans="1:12" ht="27">
      <c r="D7" s="24"/>
      <c r="E7" s="25" t="s">
        <v>52</v>
      </c>
      <c r="F7" s="328" t="s">
        <v>169</v>
      </c>
      <c r="G7" s="384"/>
    </row>
    <row r="8" spans="1:12" s="372" customFormat="1" ht="6">
      <c r="A8" s="366"/>
      <c r="B8" s="367"/>
      <c r="C8" s="368"/>
      <c r="D8" s="369"/>
      <c r="E8" s="370"/>
      <c r="F8" s="371"/>
      <c r="G8" s="369"/>
      <c r="I8" s="373"/>
    </row>
    <row r="9" spans="1:12" ht="27">
      <c r="D9" s="24"/>
      <c r="E9" s="25" t="s">
        <v>474</v>
      </c>
      <c r="F9" s="349" t="s">
        <v>85</v>
      </c>
      <c r="G9" s="383"/>
    </row>
    <row r="10" spans="1:12" s="372" customFormat="1" ht="6">
      <c r="A10" s="377"/>
      <c r="B10" s="367"/>
      <c r="C10" s="368"/>
      <c r="D10" s="378"/>
      <c r="E10" s="374"/>
      <c r="F10" s="379"/>
      <c r="G10" s="380"/>
      <c r="I10" s="373"/>
    </row>
    <row r="11" spans="1:12" ht="27">
      <c r="A11" s="200"/>
      <c r="D11" s="24"/>
      <c r="E11" s="81" t="s">
        <v>472</v>
      </c>
      <c r="F11" s="1116" t="s">
        <v>1431</v>
      </c>
      <c r="G11" s="381"/>
    </row>
    <row r="12" spans="1:12" ht="27">
      <c r="D12" s="24"/>
      <c r="E12" s="81" t="s">
        <v>473</v>
      </c>
      <c r="F12" s="1116" t="s">
        <v>1433</v>
      </c>
      <c r="G12" s="383"/>
    </row>
    <row r="13" spans="1:12" s="372" customFormat="1" ht="6">
      <c r="A13" s="377"/>
      <c r="B13" s="367"/>
      <c r="C13" s="368"/>
      <c r="D13" s="378"/>
      <c r="E13" s="374"/>
      <c r="F13" s="379"/>
      <c r="G13" s="380"/>
      <c r="I13" s="373"/>
    </row>
    <row r="14" spans="1:12" ht="27">
      <c r="D14" s="24"/>
      <c r="E14" s="81" t="s">
        <v>369</v>
      </c>
      <c r="F14" s="329" t="s">
        <v>42</v>
      </c>
      <c r="G14" s="383"/>
    </row>
    <row r="15" spans="1:12" ht="27" hidden="1">
      <c r="D15" s="24"/>
      <c r="E15" s="81" t="s">
        <v>299</v>
      </c>
      <c r="F15" s="331" t="s">
        <v>776</v>
      </c>
      <c r="G15" s="383"/>
    </row>
    <row r="16" spans="1:12" ht="27" hidden="1">
      <c r="D16" s="24"/>
      <c r="E16" s="81" t="s">
        <v>599</v>
      </c>
      <c r="F16" s="331"/>
      <c r="G16" s="383"/>
    </row>
    <row r="17" spans="1:9" ht="19.5">
      <c r="D17" s="24"/>
      <c r="E17" s="25"/>
      <c r="F17" s="445" t="s">
        <v>607</v>
      </c>
      <c r="G17" s="21"/>
    </row>
    <row r="18" spans="1:9" ht="27">
      <c r="D18" s="24"/>
      <c r="E18" s="81" t="s">
        <v>502</v>
      </c>
      <c r="F18" s="329" t="s">
        <v>1429</v>
      </c>
      <c r="G18" s="383"/>
    </row>
    <row r="19" spans="1:9" ht="27">
      <c r="D19" s="24"/>
      <c r="E19" s="81" t="s">
        <v>596</v>
      </c>
      <c r="F19" s="330" t="s">
        <v>1431</v>
      </c>
      <c r="G19" s="383"/>
    </row>
    <row r="20" spans="1:9" ht="27">
      <c r="D20" s="24"/>
      <c r="E20" s="81" t="s">
        <v>595</v>
      </c>
      <c r="F20" s="329" t="s">
        <v>1432</v>
      </c>
      <c r="G20" s="383"/>
    </row>
    <row r="21" spans="1:9" ht="27">
      <c r="D21" s="24"/>
      <c r="E21" s="81" t="s">
        <v>501</v>
      </c>
      <c r="F21" s="329" t="s">
        <v>1430</v>
      </c>
      <c r="G21" s="383"/>
    </row>
    <row r="22" spans="1:9" ht="19.5" hidden="1">
      <c r="D22" s="24"/>
      <c r="E22" s="25"/>
      <c r="F22" s="445" t="s">
        <v>608</v>
      </c>
      <c r="G22" s="21"/>
    </row>
    <row r="23" spans="1:9" ht="27" hidden="1">
      <c r="D23" s="24"/>
      <c r="E23" s="81" t="s">
        <v>611</v>
      </c>
      <c r="F23" s="333"/>
      <c r="G23" s="383"/>
    </row>
    <row r="24" spans="1:9" ht="27" hidden="1">
      <c r="D24" s="24"/>
      <c r="E24" s="81" t="s">
        <v>610</v>
      </c>
      <c r="F24" s="331"/>
      <c r="G24" s="383"/>
    </row>
    <row r="25" spans="1:9" ht="27" hidden="1">
      <c r="D25" s="24"/>
      <c r="E25" s="81" t="s">
        <v>609</v>
      </c>
      <c r="F25" s="333"/>
      <c r="G25" s="383"/>
    </row>
    <row r="26" spans="1:9" ht="27" hidden="1">
      <c r="D26" s="24"/>
      <c r="E26" s="81" t="s">
        <v>501</v>
      </c>
      <c r="F26" s="333"/>
      <c r="G26" s="383"/>
    </row>
    <row r="27" spans="1:9" s="372" customFormat="1" ht="35.1" customHeight="1">
      <c r="A27" s="377"/>
      <c r="B27" s="367"/>
      <c r="C27" s="368"/>
      <c r="D27" s="378"/>
      <c r="E27" s="374"/>
      <c r="F27" s="379"/>
      <c r="G27" s="380"/>
      <c r="I27" s="373"/>
    </row>
    <row r="28" spans="1:9" ht="27">
      <c r="D28" s="24"/>
      <c r="E28" s="81" t="s">
        <v>170</v>
      </c>
      <c r="F28" s="349" t="s">
        <v>85</v>
      </c>
      <c r="G28" s="383"/>
    </row>
    <row r="29" spans="1:9" ht="27">
      <c r="C29" s="28"/>
      <c r="D29" s="29"/>
      <c r="E29" s="30" t="s">
        <v>79</v>
      </c>
      <c r="F29" s="332" t="s">
        <v>1522</v>
      </c>
      <c r="G29" s="382"/>
    </row>
    <row r="30" spans="1:9" ht="27" hidden="1">
      <c r="C30" s="28"/>
      <c r="D30" s="29"/>
      <c r="E30" s="52" t="s">
        <v>203</v>
      </c>
      <c r="F30" s="333"/>
      <c r="G30" s="382"/>
    </row>
    <row r="31" spans="1:9" ht="27">
      <c r="C31" s="28"/>
      <c r="D31" s="29"/>
      <c r="E31" s="30" t="s">
        <v>53</v>
      </c>
      <c r="F31" s="332" t="s">
        <v>1523</v>
      </c>
      <c r="G31" s="382"/>
    </row>
    <row r="32" spans="1:9" ht="27">
      <c r="C32" s="28"/>
      <c r="D32" s="29"/>
      <c r="E32" s="30" t="s">
        <v>54</v>
      </c>
      <c r="F32" s="332" t="s">
        <v>1455</v>
      </c>
      <c r="G32" s="382"/>
      <c r="H32" s="31"/>
    </row>
    <row r="33" spans="1:9" s="372" customFormat="1" ht="6">
      <c r="A33" s="377"/>
      <c r="B33" s="367"/>
      <c r="C33" s="368"/>
      <c r="D33" s="378"/>
      <c r="E33" s="374"/>
      <c r="F33" s="379"/>
      <c r="G33" s="380"/>
      <c r="I33" s="373"/>
    </row>
    <row r="34" spans="1:9" ht="27">
      <c r="A34" s="199"/>
      <c r="D34" s="26"/>
      <c r="E34" s="799" t="s">
        <v>723</v>
      </c>
      <c r="F34" s="1117" t="s">
        <v>726</v>
      </c>
      <c r="G34" s="381"/>
    </row>
    <row r="35" spans="1:9" s="372" customFormat="1" ht="6">
      <c r="A35" s="377"/>
      <c r="B35" s="367"/>
      <c r="C35" s="368"/>
      <c r="D35" s="378"/>
      <c r="E35" s="374"/>
      <c r="F35" s="379"/>
      <c r="G35" s="380"/>
      <c r="I35" s="373"/>
    </row>
    <row r="36" spans="1:9" ht="27">
      <c r="A36" s="199"/>
      <c r="D36" s="26"/>
      <c r="E36" s="81" t="s">
        <v>243</v>
      </c>
      <c r="F36" s="828" t="s">
        <v>204</v>
      </c>
      <c r="G36" s="381"/>
    </row>
    <row r="37" spans="1:9" s="372" customFormat="1" ht="6">
      <c r="A37" s="366"/>
      <c r="B37" s="367"/>
      <c r="C37" s="368"/>
      <c r="D37" s="369"/>
      <c r="E37" s="370"/>
      <c r="F37" s="371"/>
      <c r="G37" s="369"/>
      <c r="I37" s="373"/>
    </row>
    <row r="38" spans="1:9" ht="27">
      <c r="B38" s="189"/>
      <c r="D38" s="24"/>
      <c r="E38" s="81" t="s">
        <v>729</v>
      </c>
      <c r="F38" s="349" t="s">
        <v>84</v>
      </c>
      <c r="G38" s="383"/>
      <c r="I38" s="19"/>
    </row>
    <row r="39" spans="1:9" s="372" customFormat="1" ht="6">
      <c r="A39" s="377"/>
      <c r="B39" s="367"/>
      <c r="C39" s="368"/>
      <c r="D39" s="378"/>
      <c r="E39" s="374"/>
      <c r="F39" s="379"/>
      <c r="G39" s="380"/>
      <c r="I39" s="373"/>
    </row>
    <row r="40" spans="1:9" ht="27">
      <c r="A40" s="201"/>
      <c r="B40" s="92"/>
      <c r="D40" s="33"/>
      <c r="E40" s="32" t="s">
        <v>546</v>
      </c>
      <c r="F40" s="1118" t="s">
        <v>2910</v>
      </c>
      <c r="G40" s="381"/>
    </row>
    <row r="41" spans="1:9" ht="27">
      <c r="A41" s="201"/>
      <c r="B41" s="92"/>
      <c r="D41" s="33"/>
      <c r="E41" s="41" t="s">
        <v>547</v>
      </c>
      <c r="F41" s="1118" t="s">
        <v>2911</v>
      </c>
      <c r="G41" s="381"/>
    </row>
    <row r="42" spans="1:9" ht="19.5">
      <c r="D42" s="24"/>
      <c r="E42" s="25"/>
      <c r="F42" s="445" t="s">
        <v>578</v>
      </c>
      <c r="G42" s="21"/>
    </row>
    <row r="43" spans="1:9" ht="27">
      <c r="A43" s="201"/>
      <c r="D43" s="21"/>
      <c r="E43" s="443" t="s">
        <v>87</v>
      </c>
      <c r="F43" s="449" t="s">
        <v>2912</v>
      </c>
      <c r="G43" s="381"/>
    </row>
    <row r="44" spans="1:9" ht="27">
      <c r="A44" s="201"/>
      <c r="B44" s="92"/>
      <c r="D44" s="33"/>
      <c r="E44" s="443" t="s">
        <v>88</v>
      </c>
      <c r="F44" s="449" t="s">
        <v>2913</v>
      </c>
      <c r="G44" s="381"/>
    </row>
    <row r="45" spans="1:9" ht="27">
      <c r="A45" s="201"/>
      <c r="B45" s="92"/>
      <c r="D45" s="33"/>
      <c r="E45" s="443" t="s">
        <v>579</v>
      </c>
      <c r="F45" s="449" t="s">
        <v>2914</v>
      </c>
      <c r="G45" s="381"/>
    </row>
    <row r="46" spans="1:9" ht="27">
      <c r="D46" s="24"/>
      <c r="E46" s="444" t="s">
        <v>580</v>
      </c>
      <c r="F46" s="449" t="s">
        <v>2915</v>
      </c>
      <c r="G46" s="383"/>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47"/>
      <c r="F54" s="1147"/>
      <c r="G54" s="1147"/>
      <c r="H54" s="1147"/>
      <c r="I54" s="1147"/>
    </row>
  </sheetData>
  <sheetProtection password="FA9C" sheet="1" objects="1" scenarios="1" formatColumns="0" formatRows="0"/>
  <dataConsolidate leftLabels="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24"/>
    <col min="2" max="2" width="65.28515625" style="1124" customWidth="1"/>
    <col min="3" max="3" width="41" style="1124" customWidth="1"/>
    <col min="4" max="16384" width="9.140625" style="1124"/>
  </cols>
  <sheetData>
    <row r="1" spans="1:2">
      <c r="A1" s="1124" t="s">
        <v>330</v>
      </c>
      <c r="B1" s="1124" t="s">
        <v>332</v>
      </c>
    </row>
    <row r="2" spans="1:2">
      <c r="A2" s="1124">
        <v>4190064</v>
      </c>
      <c r="B2" s="1124" t="s">
        <v>1416</v>
      </c>
    </row>
    <row r="3" spans="1:2">
      <c r="A3" s="1124">
        <v>4190065</v>
      </c>
      <c r="B3" s="1124" t="s">
        <v>1417</v>
      </c>
    </row>
    <row r="4" spans="1:2">
      <c r="A4" s="1124">
        <v>4190066</v>
      </c>
      <c r="B4" s="1124" t="s">
        <v>1418</v>
      </c>
    </row>
    <row r="5" spans="1:2">
      <c r="A5" s="1124">
        <v>4190067</v>
      </c>
      <c r="B5" s="1124" t="s">
        <v>1419</v>
      </c>
    </row>
    <row r="6" spans="1:2">
      <c r="A6" s="1124">
        <v>4190068</v>
      </c>
      <c r="B6" s="1124" t="s">
        <v>1420</v>
      </c>
    </row>
    <row r="7" spans="1:2">
      <c r="A7" s="1124">
        <v>4190069</v>
      </c>
      <c r="B7" s="1124" t="s">
        <v>1421</v>
      </c>
    </row>
    <row r="8" spans="1:2">
      <c r="A8" s="1124">
        <v>4190070</v>
      </c>
      <c r="B8" s="1124" t="s">
        <v>1422</v>
      </c>
    </row>
    <row r="9" spans="1:2">
      <c r="A9" s="1124">
        <v>4190071</v>
      </c>
      <c r="B9" s="1124" t="s">
        <v>1423</v>
      </c>
    </row>
    <row r="10" spans="1:2">
      <c r="A10" s="1124">
        <v>4190072</v>
      </c>
      <c r="B10" s="1124" t="s">
        <v>1424</v>
      </c>
    </row>
    <row r="11" spans="1:2">
      <c r="A11" s="1124">
        <v>4190073</v>
      </c>
      <c r="B11" s="1124" t="s">
        <v>1425</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5"/>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576</v>
      </c>
    </row>
    <row r="7" spans="1:2">
      <c r="A7" t="s">
        <v>747</v>
      </c>
      <c r="B7" t="s">
        <v>488</v>
      </c>
    </row>
    <row r="8" spans="1:2">
      <c r="A8" t="s">
        <v>748</v>
      </c>
      <c r="B8" t="s">
        <v>426</v>
      </c>
    </row>
    <row r="9" spans="1:2">
      <c r="A9" t="s">
        <v>508</v>
      </c>
      <c r="B9" t="s">
        <v>427</v>
      </c>
    </row>
    <row r="10" spans="1:2">
      <c r="A10" t="s">
        <v>418</v>
      </c>
      <c r="B10" t="s">
        <v>428</v>
      </c>
    </row>
    <row r="11" spans="1:2">
      <c r="A11" t="s">
        <v>762</v>
      </c>
      <c r="B11" t="s">
        <v>489</v>
      </c>
    </row>
    <row r="12" spans="1:2">
      <c r="A12" t="s">
        <v>763</v>
      </c>
      <c r="B12" t="s">
        <v>429</v>
      </c>
    </row>
    <row r="13" spans="1:2">
      <c r="A13" t="s">
        <v>749</v>
      </c>
      <c r="B13" t="s">
        <v>430</v>
      </c>
    </row>
    <row r="14" spans="1:2">
      <c r="A14" t="s">
        <v>750</v>
      </c>
      <c r="B14" t="s">
        <v>431</v>
      </c>
    </row>
    <row r="15" spans="1:2">
      <c r="A15" t="s">
        <v>751</v>
      </c>
      <c r="B15" t="s">
        <v>335</v>
      </c>
    </row>
    <row r="16" spans="1:2">
      <c r="A16" t="s">
        <v>752</v>
      </c>
      <c r="B16" t="s">
        <v>61</v>
      </c>
    </row>
    <row r="17" spans="1:2">
      <c r="A17" t="s">
        <v>753</v>
      </c>
      <c r="B17" t="s">
        <v>387</v>
      </c>
    </row>
    <row r="18" spans="1:2">
      <c r="A18" t="s">
        <v>754</v>
      </c>
      <c r="B18" t="s">
        <v>440</v>
      </c>
    </row>
    <row r="19" spans="1:2">
      <c r="A19" t="s">
        <v>755</v>
      </c>
      <c r="B19" t="s">
        <v>250</v>
      </c>
    </row>
    <row r="20" spans="1:2">
      <c r="A20" t="s">
        <v>756</v>
      </c>
      <c r="B20" t="s">
        <v>74</v>
      </c>
    </row>
    <row r="21" spans="1:2">
      <c r="A21" t="s">
        <v>757</v>
      </c>
      <c r="B21" t="s">
        <v>63</v>
      </c>
    </row>
    <row r="22" spans="1:2">
      <c r="A22" t="s">
        <v>758</v>
      </c>
      <c r="B22" t="s">
        <v>75</v>
      </c>
    </row>
    <row r="23" spans="1:2">
      <c r="A23" t="s">
        <v>759</v>
      </c>
      <c r="B23" t="s">
        <v>432</v>
      </c>
    </row>
    <row r="24" spans="1:2">
      <c r="A24" t="s">
        <v>760</v>
      </c>
      <c r="B24" t="s">
        <v>73</v>
      </c>
    </row>
    <row r="25" spans="1:2">
      <c r="A25" t="s">
        <v>600</v>
      </c>
      <c r="B25" t="s">
        <v>62</v>
      </c>
    </row>
    <row r="26" spans="1:2">
      <c r="A26" t="s">
        <v>601</v>
      </c>
      <c r="B26" t="s">
        <v>64</v>
      </c>
    </row>
    <row r="27" spans="1:2">
      <c r="A27" t="s">
        <v>510</v>
      </c>
      <c r="B27" t="s">
        <v>385</v>
      </c>
    </row>
    <row r="28" spans="1:2">
      <c r="A28" t="s">
        <v>420</v>
      </c>
      <c r="B28" t="s">
        <v>14</v>
      </c>
    </row>
    <row r="29" spans="1:2">
      <c r="A29" t="s">
        <v>509</v>
      </c>
      <c r="B29" t="s">
        <v>15</v>
      </c>
    </row>
    <row r="30" spans="1:2">
      <c r="A30" t="s">
        <v>419</v>
      </c>
      <c r="B30" t="s">
        <v>577</v>
      </c>
    </row>
    <row r="31" spans="1:2">
      <c r="A31" t="s">
        <v>585</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410"/>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1415</v>
      </c>
      <c r="B1" s="5" t="s">
        <v>1434</v>
      </c>
      <c r="C1" s="5" t="s">
        <v>1435</v>
      </c>
      <c r="D1" s="5" t="s">
        <v>1436</v>
      </c>
      <c r="E1" s="5" t="s">
        <v>1437</v>
      </c>
      <c r="F1" s="5" t="s">
        <v>1438</v>
      </c>
      <c r="G1" s="5" t="s">
        <v>1439</v>
      </c>
      <c r="H1" s="5" t="s">
        <v>1440</v>
      </c>
      <c r="I1" s="5" t="s">
        <v>1441</v>
      </c>
    </row>
    <row r="2" spans="1:10">
      <c r="A2" s="5">
        <v>1</v>
      </c>
      <c r="B2" s="5" t="s">
        <v>1442</v>
      </c>
      <c r="C2" s="5" t="s">
        <v>169</v>
      </c>
      <c r="D2" s="5" t="s">
        <v>1443</v>
      </c>
      <c r="E2" s="5" t="s">
        <v>1444</v>
      </c>
      <c r="F2" s="5" t="s">
        <v>1445</v>
      </c>
      <c r="G2" s="5" t="s">
        <v>1446</v>
      </c>
      <c r="H2" s="5" t="s">
        <v>1447</v>
      </c>
      <c r="J2" s="5" t="s">
        <v>2909</v>
      </c>
    </row>
    <row r="3" spans="1:10">
      <c r="A3" s="5">
        <v>2</v>
      </c>
      <c r="B3" s="5" t="s">
        <v>1442</v>
      </c>
      <c r="C3" s="5" t="s">
        <v>169</v>
      </c>
      <c r="D3" s="5" t="s">
        <v>1448</v>
      </c>
      <c r="E3" s="5" t="s">
        <v>1449</v>
      </c>
      <c r="F3" s="5" t="s">
        <v>1445</v>
      </c>
      <c r="G3" s="5" t="s">
        <v>1450</v>
      </c>
      <c r="H3" s="5" t="s">
        <v>1451</v>
      </c>
      <c r="J3" s="5" t="s">
        <v>2909</v>
      </c>
    </row>
    <row r="4" spans="1:10">
      <c r="A4" s="5">
        <v>3</v>
      </c>
      <c r="B4" s="5" t="s">
        <v>1442</v>
      </c>
      <c r="C4" s="5" t="s">
        <v>169</v>
      </c>
      <c r="D4" s="5" t="s">
        <v>1452</v>
      </c>
      <c r="E4" s="5" t="s">
        <v>1453</v>
      </c>
      <c r="F4" s="5" t="s">
        <v>1454</v>
      </c>
      <c r="G4" s="5" t="s">
        <v>1455</v>
      </c>
      <c r="J4" s="5" t="s">
        <v>2909</v>
      </c>
    </row>
    <row r="5" spans="1:10">
      <c r="A5" s="5">
        <v>4</v>
      </c>
      <c r="B5" s="5" t="s">
        <v>1442</v>
      </c>
      <c r="C5" s="5" t="s">
        <v>169</v>
      </c>
      <c r="D5" s="5" t="s">
        <v>1456</v>
      </c>
      <c r="E5" s="5" t="s">
        <v>1457</v>
      </c>
      <c r="F5" s="5" t="s">
        <v>1458</v>
      </c>
      <c r="G5" s="5" t="s">
        <v>1459</v>
      </c>
      <c r="H5" s="5" t="s">
        <v>1460</v>
      </c>
      <c r="J5" s="5" t="s">
        <v>2909</v>
      </c>
    </row>
    <row r="6" spans="1:10">
      <c r="A6" s="5">
        <v>5</v>
      </c>
      <c r="B6" s="5" t="s">
        <v>1442</v>
      </c>
      <c r="C6" s="5" t="s">
        <v>169</v>
      </c>
      <c r="D6" s="5" t="s">
        <v>1461</v>
      </c>
      <c r="E6" s="5" t="s">
        <v>1462</v>
      </c>
      <c r="F6" s="5" t="s">
        <v>1463</v>
      </c>
      <c r="G6" s="5" t="s">
        <v>1464</v>
      </c>
      <c r="J6" s="5" t="s">
        <v>2909</v>
      </c>
    </row>
    <row r="7" spans="1:10">
      <c r="A7" s="5">
        <v>6</v>
      </c>
      <c r="B7" s="5" t="s">
        <v>1442</v>
      </c>
      <c r="C7" s="5" t="s">
        <v>169</v>
      </c>
      <c r="D7" s="5" t="s">
        <v>1465</v>
      </c>
      <c r="E7" s="5" t="s">
        <v>1466</v>
      </c>
      <c r="F7" s="5" t="s">
        <v>1467</v>
      </c>
      <c r="G7" s="5" t="s">
        <v>1468</v>
      </c>
      <c r="H7" s="5" t="s">
        <v>1469</v>
      </c>
      <c r="J7" s="5" t="s">
        <v>2909</v>
      </c>
    </row>
    <row r="8" spans="1:10">
      <c r="A8" s="5">
        <v>7</v>
      </c>
      <c r="B8" s="5" t="s">
        <v>1442</v>
      </c>
      <c r="C8" s="5" t="s">
        <v>169</v>
      </c>
      <c r="D8" s="5" t="s">
        <v>1470</v>
      </c>
      <c r="E8" s="5" t="s">
        <v>1471</v>
      </c>
      <c r="F8" s="5" t="s">
        <v>1472</v>
      </c>
      <c r="G8" s="5" t="s">
        <v>1473</v>
      </c>
      <c r="J8" s="5" t="s">
        <v>2909</v>
      </c>
    </row>
    <row r="9" spans="1:10">
      <c r="A9" s="5">
        <v>8</v>
      </c>
      <c r="B9" s="5" t="s">
        <v>1442</v>
      </c>
      <c r="C9" s="5" t="s">
        <v>169</v>
      </c>
      <c r="D9" s="5" t="s">
        <v>1474</v>
      </c>
      <c r="E9" s="5" t="s">
        <v>1475</v>
      </c>
      <c r="F9" s="5" t="s">
        <v>1476</v>
      </c>
      <c r="G9" s="5" t="s">
        <v>1477</v>
      </c>
      <c r="J9" s="5" t="s">
        <v>2909</v>
      </c>
    </row>
    <row r="10" spans="1:10">
      <c r="A10" s="5">
        <v>9</v>
      </c>
      <c r="B10" s="5" t="s">
        <v>1442</v>
      </c>
      <c r="C10" s="5" t="s">
        <v>169</v>
      </c>
      <c r="D10" s="5" t="s">
        <v>1478</v>
      </c>
      <c r="E10" s="5" t="s">
        <v>1479</v>
      </c>
      <c r="F10" s="5" t="s">
        <v>1480</v>
      </c>
      <c r="G10" s="5" t="s">
        <v>1481</v>
      </c>
      <c r="H10" s="5" t="s">
        <v>1482</v>
      </c>
      <c r="J10" s="5" t="s">
        <v>2909</v>
      </c>
    </row>
    <row r="11" spans="1:10">
      <c r="A11" s="5">
        <v>10</v>
      </c>
      <c r="B11" s="5" t="s">
        <v>1442</v>
      </c>
      <c r="C11" s="5" t="s">
        <v>169</v>
      </c>
      <c r="D11" s="5" t="s">
        <v>1483</v>
      </c>
      <c r="E11" s="5" t="s">
        <v>1484</v>
      </c>
      <c r="F11" s="5" t="s">
        <v>1485</v>
      </c>
      <c r="G11" s="5" t="s">
        <v>1450</v>
      </c>
      <c r="H11" s="5" t="s">
        <v>1486</v>
      </c>
      <c r="J11" s="5" t="s">
        <v>2909</v>
      </c>
    </row>
    <row r="12" spans="1:10">
      <c r="A12" s="5">
        <v>11</v>
      </c>
      <c r="B12" s="5" t="s">
        <v>1442</v>
      </c>
      <c r="C12" s="5" t="s">
        <v>169</v>
      </c>
      <c r="D12" s="5" t="s">
        <v>1487</v>
      </c>
      <c r="E12" s="5" t="s">
        <v>1488</v>
      </c>
      <c r="F12" s="5" t="s">
        <v>1489</v>
      </c>
      <c r="G12" s="5" t="s">
        <v>1490</v>
      </c>
      <c r="J12" s="5" t="s">
        <v>2909</v>
      </c>
    </row>
    <row r="13" spans="1:10">
      <c r="A13" s="5">
        <v>12</v>
      </c>
      <c r="B13" s="5" t="s">
        <v>1442</v>
      </c>
      <c r="C13" s="5" t="s">
        <v>169</v>
      </c>
      <c r="D13" s="5" t="s">
        <v>1491</v>
      </c>
      <c r="E13" s="5" t="s">
        <v>1492</v>
      </c>
      <c r="F13" s="5" t="s">
        <v>1493</v>
      </c>
      <c r="G13" s="5" t="s">
        <v>1464</v>
      </c>
      <c r="J13" s="5" t="s">
        <v>2909</v>
      </c>
    </row>
    <row r="14" spans="1:10">
      <c r="A14" s="5">
        <v>13</v>
      </c>
      <c r="B14" s="5" t="s">
        <v>1442</v>
      </c>
      <c r="C14" s="5" t="s">
        <v>169</v>
      </c>
      <c r="D14" s="5" t="s">
        <v>1494</v>
      </c>
      <c r="E14" s="5" t="s">
        <v>1495</v>
      </c>
      <c r="F14" s="5" t="s">
        <v>1496</v>
      </c>
      <c r="G14" s="5" t="s">
        <v>1497</v>
      </c>
      <c r="J14" s="5" t="s">
        <v>2909</v>
      </c>
    </row>
    <row r="15" spans="1:10">
      <c r="A15" s="5">
        <v>14</v>
      </c>
      <c r="B15" s="5" t="s">
        <v>1442</v>
      </c>
      <c r="C15" s="5" t="s">
        <v>169</v>
      </c>
      <c r="D15" s="5" t="s">
        <v>1498</v>
      </c>
      <c r="E15" s="5" t="s">
        <v>1499</v>
      </c>
      <c r="F15" s="5" t="s">
        <v>1500</v>
      </c>
      <c r="G15" s="5" t="s">
        <v>1501</v>
      </c>
      <c r="H15" s="5" t="s">
        <v>1502</v>
      </c>
      <c r="J15" s="5" t="s">
        <v>2909</v>
      </c>
    </row>
    <row r="16" spans="1:10">
      <c r="A16" s="5">
        <v>15</v>
      </c>
      <c r="B16" s="5" t="s">
        <v>1442</v>
      </c>
      <c r="C16" s="5" t="s">
        <v>169</v>
      </c>
      <c r="D16" s="5" t="s">
        <v>1503</v>
      </c>
      <c r="E16" s="5" t="s">
        <v>1504</v>
      </c>
      <c r="F16" s="5" t="s">
        <v>1505</v>
      </c>
      <c r="G16" s="5" t="s">
        <v>1506</v>
      </c>
      <c r="H16" s="5" t="s">
        <v>1507</v>
      </c>
      <c r="J16" s="5" t="s">
        <v>2909</v>
      </c>
    </row>
    <row r="17" spans="1:10">
      <c r="A17" s="5">
        <v>16</v>
      </c>
      <c r="B17" s="5" t="s">
        <v>1442</v>
      </c>
      <c r="C17" s="5" t="s">
        <v>169</v>
      </c>
      <c r="D17" s="5" t="s">
        <v>1508</v>
      </c>
      <c r="E17" s="5" t="s">
        <v>1509</v>
      </c>
      <c r="F17" s="5" t="s">
        <v>1510</v>
      </c>
      <c r="G17" s="5" t="s">
        <v>1511</v>
      </c>
      <c r="H17" s="5" t="s">
        <v>1512</v>
      </c>
      <c r="J17" s="5" t="s">
        <v>2909</v>
      </c>
    </row>
    <row r="18" spans="1:10">
      <c r="A18" s="5">
        <v>17</v>
      </c>
      <c r="B18" s="5" t="s">
        <v>1442</v>
      </c>
      <c r="C18" s="5" t="s">
        <v>169</v>
      </c>
      <c r="D18" s="5" t="s">
        <v>1513</v>
      </c>
      <c r="E18" s="5" t="s">
        <v>1514</v>
      </c>
      <c r="F18" s="5" t="s">
        <v>1515</v>
      </c>
      <c r="G18" s="5" t="s">
        <v>1511</v>
      </c>
      <c r="H18" s="5" t="s">
        <v>1516</v>
      </c>
      <c r="J18" s="5" t="s">
        <v>2909</v>
      </c>
    </row>
    <row r="19" spans="1:10">
      <c r="A19" s="5">
        <v>18</v>
      </c>
      <c r="B19" s="5" t="s">
        <v>1442</v>
      </c>
      <c r="C19" s="5" t="s">
        <v>169</v>
      </c>
      <c r="D19" s="5" t="s">
        <v>1517</v>
      </c>
      <c r="E19" s="5" t="s">
        <v>1518</v>
      </c>
      <c r="F19" s="5" t="s">
        <v>1519</v>
      </c>
      <c r="G19" s="5" t="s">
        <v>1468</v>
      </c>
      <c r="H19" s="5" t="s">
        <v>1520</v>
      </c>
      <c r="J19" s="5" t="s">
        <v>2909</v>
      </c>
    </row>
    <row r="20" spans="1:10">
      <c r="A20" s="5">
        <v>19</v>
      </c>
      <c r="B20" s="5" t="s">
        <v>1442</v>
      </c>
      <c r="C20" s="5" t="s">
        <v>169</v>
      </c>
      <c r="D20" s="5" t="s">
        <v>1521</v>
      </c>
      <c r="E20" s="5" t="s">
        <v>1522</v>
      </c>
      <c r="F20" s="5" t="s">
        <v>1523</v>
      </c>
      <c r="G20" s="5" t="s">
        <v>1455</v>
      </c>
      <c r="H20" s="5" t="s">
        <v>1524</v>
      </c>
      <c r="J20" s="5" t="s">
        <v>2909</v>
      </c>
    </row>
    <row r="21" spans="1:10">
      <c r="A21" s="5">
        <v>20</v>
      </c>
      <c r="B21" s="5" t="s">
        <v>1442</v>
      </c>
      <c r="C21" s="5" t="s">
        <v>169</v>
      </c>
      <c r="D21" s="5" t="s">
        <v>1525</v>
      </c>
      <c r="E21" s="5" t="s">
        <v>1526</v>
      </c>
      <c r="F21" s="5" t="s">
        <v>1527</v>
      </c>
      <c r="G21" s="5" t="s">
        <v>1528</v>
      </c>
      <c r="J21" s="5" t="s">
        <v>2909</v>
      </c>
    </row>
    <row r="22" spans="1:10">
      <c r="A22" s="5">
        <v>21</v>
      </c>
      <c r="B22" s="5" t="s">
        <v>1442</v>
      </c>
      <c r="C22" s="5" t="s">
        <v>169</v>
      </c>
      <c r="D22" s="5" t="s">
        <v>1529</v>
      </c>
      <c r="E22" s="5" t="s">
        <v>1530</v>
      </c>
      <c r="F22" s="5" t="s">
        <v>1527</v>
      </c>
      <c r="G22" s="5" t="s">
        <v>1531</v>
      </c>
      <c r="J22" s="5" t="s">
        <v>2909</v>
      </c>
    </row>
    <row r="23" spans="1:10">
      <c r="A23" s="5">
        <v>22</v>
      </c>
      <c r="B23" s="5" t="s">
        <v>1442</v>
      </c>
      <c r="C23" s="5" t="s">
        <v>169</v>
      </c>
      <c r="D23" s="5" t="s">
        <v>1532</v>
      </c>
      <c r="E23" s="5" t="s">
        <v>1533</v>
      </c>
      <c r="F23" s="5" t="s">
        <v>1534</v>
      </c>
      <c r="G23" s="5" t="s">
        <v>1535</v>
      </c>
      <c r="H23" s="5" t="s">
        <v>1536</v>
      </c>
      <c r="J23" s="5" t="s">
        <v>2909</v>
      </c>
    </row>
    <row r="24" spans="1:10">
      <c r="A24" s="5">
        <v>23</v>
      </c>
      <c r="B24" s="5" t="s">
        <v>1442</v>
      </c>
      <c r="C24" s="5" t="s">
        <v>169</v>
      </c>
      <c r="D24" s="5" t="s">
        <v>1537</v>
      </c>
      <c r="E24" s="5" t="s">
        <v>1538</v>
      </c>
      <c r="F24" s="5" t="s">
        <v>1539</v>
      </c>
      <c r="G24" s="5" t="s">
        <v>1473</v>
      </c>
      <c r="H24" s="5" t="s">
        <v>1540</v>
      </c>
      <c r="J24" s="5" t="s">
        <v>2909</v>
      </c>
    </row>
    <row r="25" spans="1:10">
      <c r="A25" s="5">
        <v>24</v>
      </c>
      <c r="B25" s="5" t="s">
        <v>1442</v>
      </c>
      <c r="C25" s="5" t="s">
        <v>169</v>
      </c>
      <c r="D25" s="5" t="s">
        <v>1541</v>
      </c>
      <c r="E25" s="5" t="s">
        <v>1542</v>
      </c>
      <c r="F25" s="5" t="s">
        <v>1543</v>
      </c>
      <c r="G25" s="5" t="s">
        <v>1544</v>
      </c>
      <c r="J25" s="5" t="s">
        <v>2909</v>
      </c>
    </row>
    <row r="26" spans="1:10">
      <c r="A26" s="5">
        <v>25</v>
      </c>
      <c r="B26" s="5" t="s">
        <v>1442</v>
      </c>
      <c r="C26" s="5" t="s">
        <v>169</v>
      </c>
      <c r="D26" s="5" t="s">
        <v>1545</v>
      </c>
      <c r="E26" s="5" t="s">
        <v>1546</v>
      </c>
      <c r="F26" s="5" t="s">
        <v>1547</v>
      </c>
      <c r="G26" s="5" t="s">
        <v>1548</v>
      </c>
      <c r="H26" s="5" t="s">
        <v>1549</v>
      </c>
      <c r="J26" s="5" t="s">
        <v>2909</v>
      </c>
    </row>
    <row r="27" spans="1:10">
      <c r="A27" s="5">
        <v>26</v>
      </c>
      <c r="B27" s="5" t="s">
        <v>1442</v>
      </c>
      <c r="C27" s="5" t="s">
        <v>169</v>
      </c>
      <c r="D27" s="5" t="s">
        <v>1550</v>
      </c>
      <c r="E27" s="5" t="s">
        <v>1551</v>
      </c>
      <c r="F27" s="5" t="s">
        <v>1552</v>
      </c>
      <c r="G27" s="5" t="s">
        <v>1553</v>
      </c>
      <c r="J27" s="5" t="s">
        <v>2909</v>
      </c>
    </row>
    <row r="28" spans="1:10">
      <c r="A28" s="5">
        <v>27</v>
      </c>
      <c r="B28" s="5" t="s">
        <v>1442</v>
      </c>
      <c r="C28" s="5" t="s">
        <v>169</v>
      </c>
      <c r="D28" s="5" t="s">
        <v>1554</v>
      </c>
      <c r="E28" s="5" t="s">
        <v>1555</v>
      </c>
      <c r="F28" s="5" t="s">
        <v>1556</v>
      </c>
      <c r="G28" s="5" t="s">
        <v>1464</v>
      </c>
      <c r="H28" s="5" t="s">
        <v>1557</v>
      </c>
      <c r="J28" s="5" t="s">
        <v>2909</v>
      </c>
    </row>
    <row r="29" spans="1:10">
      <c r="A29" s="5">
        <v>28</v>
      </c>
      <c r="B29" s="5" t="s">
        <v>1442</v>
      </c>
      <c r="C29" s="5" t="s">
        <v>169</v>
      </c>
      <c r="D29" s="5" t="s">
        <v>1558</v>
      </c>
      <c r="E29" s="5" t="s">
        <v>1559</v>
      </c>
      <c r="F29" s="5" t="s">
        <v>1560</v>
      </c>
      <c r="G29" s="5" t="s">
        <v>1561</v>
      </c>
      <c r="H29" s="5" t="s">
        <v>1562</v>
      </c>
      <c r="J29" s="5" t="s">
        <v>2909</v>
      </c>
    </row>
    <row r="30" spans="1:10">
      <c r="A30" s="5">
        <v>29</v>
      </c>
      <c r="B30" s="5" t="s">
        <v>1442</v>
      </c>
      <c r="C30" s="5" t="s">
        <v>169</v>
      </c>
      <c r="D30" s="5" t="s">
        <v>1563</v>
      </c>
      <c r="E30" s="5" t="s">
        <v>1564</v>
      </c>
      <c r="F30" s="5" t="s">
        <v>1496</v>
      </c>
      <c r="G30" s="5" t="s">
        <v>1511</v>
      </c>
      <c r="J30" s="5" t="s">
        <v>2909</v>
      </c>
    </row>
    <row r="31" spans="1:10">
      <c r="A31" s="5">
        <v>30</v>
      </c>
      <c r="B31" s="5" t="s">
        <v>1442</v>
      </c>
      <c r="C31" s="5" t="s">
        <v>169</v>
      </c>
      <c r="D31" s="5" t="s">
        <v>1565</v>
      </c>
      <c r="E31" s="5" t="s">
        <v>1566</v>
      </c>
      <c r="F31" s="5" t="s">
        <v>1567</v>
      </c>
      <c r="G31" s="5" t="s">
        <v>1459</v>
      </c>
      <c r="H31" s="5" t="s">
        <v>1568</v>
      </c>
      <c r="J31" s="5" t="s">
        <v>2909</v>
      </c>
    </row>
    <row r="32" spans="1:10">
      <c r="A32" s="5">
        <v>31</v>
      </c>
      <c r="B32" s="5" t="s">
        <v>1442</v>
      </c>
      <c r="C32" s="5" t="s">
        <v>169</v>
      </c>
      <c r="D32" s="5" t="s">
        <v>1569</v>
      </c>
      <c r="E32" s="5" t="s">
        <v>1570</v>
      </c>
      <c r="F32" s="5" t="s">
        <v>1571</v>
      </c>
      <c r="G32" s="5" t="s">
        <v>1572</v>
      </c>
      <c r="H32" s="5" t="s">
        <v>1573</v>
      </c>
      <c r="J32" s="5" t="s">
        <v>2909</v>
      </c>
    </row>
    <row r="33" spans="1:10">
      <c r="A33" s="5">
        <v>32</v>
      </c>
      <c r="B33" s="5" t="s">
        <v>1442</v>
      </c>
      <c r="C33" s="5" t="s">
        <v>169</v>
      </c>
      <c r="D33" s="5" t="s">
        <v>1574</v>
      </c>
      <c r="E33" s="5" t="s">
        <v>1575</v>
      </c>
      <c r="F33" s="5" t="s">
        <v>1576</v>
      </c>
      <c r="G33" s="5" t="s">
        <v>1577</v>
      </c>
      <c r="H33" s="5" t="s">
        <v>1578</v>
      </c>
      <c r="J33" s="5" t="s">
        <v>2909</v>
      </c>
    </row>
    <row r="34" spans="1:10">
      <c r="A34" s="5">
        <v>33</v>
      </c>
      <c r="B34" s="5" t="s">
        <v>1442</v>
      </c>
      <c r="C34" s="5" t="s">
        <v>169</v>
      </c>
      <c r="D34" s="5" t="s">
        <v>1579</v>
      </c>
      <c r="E34" s="5" t="s">
        <v>1580</v>
      </c>
      <c r="F34" s="5" t="s">
        <v>1581</v>
      </c>
      <c r="G34" s="5" t="s">
        <v>1582</v>
      </c>
      <c r="H34" s="5" t="s">
        <v>1583</v>
      </c>
      <c r="J34" s="5" t="s">
        <v>2909</v>
      </c>
    </row>
    <row r="35" spans="1:10">
      <c r="A35" s="5">
        <v>34</v>
      </c>
      <c r="B35" s="5" t="s">
        <v>1442</v>
      </c>
      <c r="C35" s="5" t="s">
        <v>169</v>
      </c>
      <c r="D35" s="5" t="s">
        <v>1584</v>
      </c>
      <c r="E35" s="5" t="s">
        <v>1585</v>
      </c>
      <c r="F35" s="5" t="s">
        <v>1586</v>
      </c>
      <c r="G35" s="5" t="s">
        <v>1572</v>
      </c>
      <c r="J35" s="5" t="s">
        <v>2909</v>
      </c>
    </row>
    <row r="36" spans="1:10">
      <c r="A36" s="5">
        <v>35</v>
      </c>
      <c r="B36" s="5" t="s">
        <v>1442</v>
      </c>
      <c r="C36" s="5" t="s">
        <v>169</v>
      </c>
      <c r="D36" s="5" t="s">
        <v>1587</v>
      </c>
      <c r="E36" s="5" t="s">
        <v>1588</v>
      </c>
      <c r="F36" s="5" t="s">
        <v>1589</v>
      </c>
      <c r="G36" s="5" t="s">
        <v>1590</v>
      </c>
      <c r="H36" s="5" t="s">
        <v>1591</v>
      </c>
      <c r="J36" s="5" t="s">
        <v>2909</v>
      </c>
    </row>
    <row r="37" spans="1:10">
      <c r="A37" s="5">
        <v>36</v>
      </c>
      <c r="B37" s="5" t="s">
        <v>1442</v>
      </c>
      <c r="C37" s="5" t="s">
        <v>169</v>
      </c>
      <c r="D37" s="5" t="s">
        <v>1592</v>
      </c>
      <c r="E37" s="5" t="s">
        <v>1593</v>
      </c>
      <c r="F37" s="5" t="s">
        <v>1594</v>
      </c>
      <c r="G37" s="5" t="s">
        <v>1595</v>
      </c>
      <c r="H37" s="5" t="s">
        <v>1596</v>
      </c>
      <c r="J37" s="5" t="s">
        <v>2909</v>
      </c>
    </row>
    <row r="38" spans="1:10">
      <c r="A38" s="5">
        <v>37</v>
      </c>
      <c r="B38" s="5" t="s">
        <v>1442</v>
      </c>
      <c r="C38" s="5" t="s">
        <v>169</v>
      </c>
      <c r="D38" s="5" t="s">
        <v>1597</v>
      </c>
      <c r="E38" s="5" t="s">
        <v>1598</v>
      </c>
      <c r="F38" s="5" t="s">
        <v>1599</v>
      </c>
      <c r="G38" s="5" t="s">
        <v>1600</v>
      </c>
      <c r="J38" s="5" t="s">
        <v>2909</v>
      </c>
    </row>
    <row r="39" spans="1:10">
      <c r="A39" s="5">
        <v>38</v>
      </c>
      <c r="B39" s="5" t="s">
        <v>1442</v>
      </c>
      <c r="C39" s="5" t="s">
        <v>169</v>
      </c>
      <c r="D39" s="5" t="s">
        <v>1601</v>
      </c>
      <c r="E39" s="5" t="s">
        <v>1602</v>
      </c>
      <c r="F39" s="5" t="s">
        <v>1603</v>
      </c>
      <c r="G39" s="5" t="s">
        <v>1604</v>
      </c>
      <c r="H39" s="5" t="s">
        <v>1605</v>
      </c>
      <c r="J39" s="5" t="s">
        <v>2909</v>
      </c>
    </row>
    <row r="40" spans="1:10">
      <c r="A40" s="5">
        <v>39</v>
      </c>
      <c r="B40" s="5" t="s">
        <v>1442</v>
      </c>
      <c r="C40" s="5" t="s">
        <v>169</v>
      </c>
      <c r="D40" s="5" t="s">
        <v>1606</v>
      </c>
      <c r="E40" s="5" t="s">
        <v>1607</v>
      </c>
      <c r="F40" s="5" t="s">
        <v>1608</v>
      </c>
      <c r="G40" s="5" t="s">
        <v>1609</v>
      </c>
      <c r="H40" s="5" t="s">
        <v>1605</v>
      </c>
      <c r="J40" s="5" t="s">
        <v>2909</v>
      </c>
    </row>
    <row r="41" spans="1:10">
      <c r="A41" s="5">
        <v>40</v>
      </c>
      <c r="B41" s="5" t="s">
        <v>1442</v>
      </c>
      <c r="C41" s="5" t="s">
        <v>169</v>
      </c>
      <c r="D41" s="5" t="s">
        <v>1610</v>
      </c>
      <c r="E41" s="5" t="s">
        <v>1611</v>
      </c>
      <c r="F41" s="5" t="s">
        <v>1612</v>
      </c>
      <c r="G41" s="5" t="s">
        <v>1613</v>
      </c>
      <c r="H41" s="5" t="s">
        <v>1614</v>
      </c>
      <c r="J41" s="5" t="s">
        <v>2909</v>
      </c>
    </row>
    <row r="42" spans="1:10">
      <c r="A42" s="5">
        <v>41</v>
      </c>
      <c r="B42" s="5" t="s">
        <v>1442</v>
      </c>
      <c r="C42" s="5" t="s">
        <v>169</v>
      </c>
      <c r="D42" s="5" t="s">
        <v>1615</v>
      </c>
      <c r="E42" s="5" t="s">
        <v>1616</v>
      </c>
      <c r="F42" s="5" t="s">
        <v>1617</v>
      </c>
      <c r="G42" s="5" t="s">
        <v>1618</v>
      </c>
      <c r="H42" s="5" t="s">
        <v>1619</v>
      </c>
      <c r="J42" s="5" t="s">
        <v>2909</v>
      </c>
    </row>
    <row r="43" spans="1:10">
      <c r="A43" s="5">
        <v>42</v>
      </c>
      <c r="B43" s="5" t="s">
        <v>1442</v>
      </c>
      <c r="C43" s="5" t="s">
        <v>169</v>
      </c>
      <c r="D43" s="5" t="s">
        <v>1620</v>
      </c>
      <c r="E43" s="5" t="s">
        <v>1621</v>
      </c>
      <c r="F43" s="5" t="s">
        <v>1622</v>
      </c>
      <c r="G43" s="5" t="s">
        <v>1623</v>
      </c>
      <c r="H43" s="5" t="s">
        <v>1624</v>
      </c>
      <c r="J43" s="5" t="s">
        <v>2909</v>
      </c>
    </row>
    <row r="44" spans="1:10">
      <c r="A44" s="5">
        <v>43</v>
      </c>
      <c r="B44" s="5" t="s">
        <v>1442</v>
      </c>
      <c r="C44" s="5" t="s">
        <v>169</v>
      </c>
      <c r="D44" s="5" t="s">
        <v>1625</v>
      </c>
      <c r="E44" s="5" t="s">
        <v>1626</v>
      </c>
      <c r="F44" s="5" t="s">
        <v>1627</v>
      </c>
      <c r="G44" s="5" t="s">
        <v>1628</v>
      </c>
      <c r="H44" s="5" t="s">
        <v>1629</v>
      </c>
      <c r="J44" s="5" t="s">
        <v>2909</v>
      </c>
    </row>
    <row r="45" spans="1:10">
      <c r="A45" s="5">
        <v>44</v>
      </c>
      <c r="B45" s="5" t="s">
        <v>1442</v>
      </c>
      <c r="C45" s="5" t="s">
        <v>169</v>
      </c>
      <c r="D45" s="5" t="s">
        <v>1630</v>
      </c>
      <c r="E45" s="5" t="s">
        <v>1631</v>
      </c>
      <c r="F45" s="5" t="s">
        <v>1632</v>
      </c>
      <c r="G45" s="5" t="s">
        <v>1511</v>
      </c>
      <c r="H45" s="5" t="s">
        <v>1633</v>
      </c>
      <c r="J45" s="5" t="s">
        <v>2909</v>
      </c>
    </row>
    <row r="46" spans="1:10">
      <c r="A46" s="5">
        <v>45</v>
      </c>
      <c r="B46" s="5" t="s">
        <v>1442</v>
      </c>
      <c r="C46" s="5" t="s">
        <v>169</v>
      </c>
      <c r="D46" s="5" t="s">
        <v>1634</v>
      </c>
      <c r="E46" s="5" t="s">
        <v>1635</v>
      </c>
      <c r="F46" s="5" t="s">
        <v>1636</v>
      </c>
      <c r="G46" s="5" t="s">
        <v>1637</v>
      </c>
      <c r="H46" s="5" t="s">
        <v>1638</v>
      </c>
      <c r="J46" s="5" t="s">
        <v>2909</v>
      </c>
    </row>
    <row r="47" spans="1:10">
      <c r="A47" s="5">
        <v>46</v>
      </c>
      <c r="B47" s="5" t="s">
        <v>1442</v>
      </c>
      <c r="C47" s="5" t="s">
        <v>169</v>
      </c>
      <c r="D47" s="5" t="s">
        <v>1639</v>
      </c>
      <c r="E47" s="5" t="s">
        <v>1640</v>
      </c>
      <c r="F47" s="5" t="s">
        <v>1641</v>
      </c>
      <c r="G47" s="5" t="s">
        <v>1642</v>
      </c>
      <c r="H47" s="5" t="s">
        <v>1643</v>
      </c>
      <c r="J47" s="5" t="s">
        <v>2909</v>
      </c>
    </row>
    <row r="48" spans="1:10">
      <c r="A48" s="5">
        <v>47</v>
      </c>
      <c r="B48" s="5" t="s">
        <v>1442</v>
      </c>
      <c r="C48" s="5" t="s">
        <v>169</v>
      </c>
      <c r="D48" s="5" t="s">
        <v>1644</v>
      </c>
      <c r="E48" s="5" t="s">
        <v>1645</v>
      </c>
      <c r="F48" s="5" t="s">
        <v>1646</v>
      </c>
      <c r="G48" s="5" t="s">
        <v>1497</v>
      </c>
      <c r="J48" s="5" t="s">
        <v>2909</v>
      </c>
    </row>
    <row r="49" spans="1:10">
      <c r="A49" s="5">
        <v>48</v>
      </c>
      <c r="B49" s="5" t="s">
        <v>1442</v>
      </c>
      <c r="C49" s="5" t="s">
        <v>169</v>
      </c>
      <c r="D49" s="5" t="s">
        <v>1647</v>
      </c>
      <c r="E49" s="5" t="s">
        <v>1648</v>
      </c>
      <c r="F49" s="5" t="s">
        <v>1649</v>
      </c>
      <c r="G49" s="5" t="s">
        <v>1464</v>
      </c>
      <c r="H49" s="5" t="s">
        <v>1650</v>
      </c>
      <c r="J49" s="5" t="s">
        <v>2909</v>
      </c>
    </row>
    <row r="50" spans="1:10">
      <c r="A50" s="5">
        <v>49</v>
      </c>
      <c r="B50" s="5" t="s">
        <v>1442</v>
      </c>
      <c r="C50" s="5" t="s">
        <v>169</v>
      </c>
      <c r="D50" s="5" t="s">
        <v>1651</v>
      </c>
      <c r="E50" s="5" t="s">
        <v>1652</v>
      </c>
      <c r="F50" s="5" t="s">
        <v>1653</v>
      </c>
      <c r="G50" s="5" t="s">
        <v>1654</v>
      </c>
      <c r="H50" s="5" t="s">
        <v>1655</v>
      </c>
      <c r="J50" s="5" t="s">
        <v>2909</v>
      </c>
    </row>
    <row r="51" spans="1:10">
      <c r="A51" s="5">
        <v>50</v>
      </c>
      <c r="B51" s="5" t="s">
        <v>1442</v>
      </c>
      <c r="C51" s="5" t="s">
        <v>169</v>
      </c>
      <c r="D51" s="5" t="s">
        <v>1656</v>
      </c>
      <c r="E51" s="5" t="s">
        <v>1657</v>
      </c>
      <c r="F51" s="5" t="s">
        <v>1658</v>
      </c>
      <c r="G51" s="5" t="s">
        <v>1659</v>
      </c>
      <c r="H51" s="5" t="s">
        <v>1660</v>
      </c>
      <c r="J51" s="5" t="s">
        <v>2909</v>
      </c>
    </row>
    <row r="52" spans="1:10">
      <c r="A52" s="5">
        <v>51</v>
      </c>
      <c r="B52" s="5" t="s">
        <v>1442</v>
      </c>
      <c r="C52" s="5" t="s">
        <v>169</v>
      </c>
      <c r="D52" s="5" t="s">
        <v>1661</v>
      </c>
      <c r="E52" s="5" t="s">
        <v>1662</v>
      </c>
      <c r="F52" s="5" t="s">
        <v>1663</v>
      </c>
      <c r="G52" s="5" t="s">
        <v>1664</v>
      </c>
      <c r="H52" s="5" t="s">
        <v>1665</v>
      </c>
      <c r="J52" s="5" t="s">
        <v>2909</v>
      </c>
    </row>
    <row r="53" spans="1:10">
      <c r="A53" s="5">
        <v>52</v>
      </c>
      <c r="B53" s="5" t="s">
        <v>1442</v>
      </c>
      <c r="C53" s="5" t="s">
        <v>169</v>
      </c>
      <c r="D53" s="5" t="s">
        <v>2939</v>
      </c>
      <c r="E53" s="5" t="s">
        <v>2940</v>
      </c>
      <c r="F53" s="5" t="s">
        <v>2941</v>
      </c>
      <c r="G53" s="5" t="s">
        <v>1669</v>
      </c>
      <c r="J53" s="5" t="s">
        <v>2909</v>
      </c>
    </row>
    <row r="54" spans="1:10">
      <c r="A54" s="5">
        <v>53</v>
      </c>
      <c r="B54" s="5" t="s">
        <v>1442</v>
      </c>
      <c r="C54" s="5" t="s">
        <v>169</v>
      </c>
      <c r="D54" s="5" t="s">
        <v>1666</v>
      </c>
      <c r="E54" s="5" t="s">
        <v>1667</v>
      </c>
      <c r="F54" s="5" t="s">
        <v>1668</v>
      </c>
      <c r="G54" s="5" t="s">
        <v>1669</v>
      </c>
      <c r="J54" s="5" t="s">
        <v>2909</v>
      </c>
    </row>
    <row r="55" spans="1:10">
      <c r="A55" s="5">
        <v>54</v>
      </c>
      <c r="B55" s="5" t="s">
        <v>1442</v>
      </c>
      <c r="C55" s="5" t="s">
        <v>169</v>
      </c>
      <c r="D55" s="5" t="s">
        <v>1670</v>
      </c>
      <c r="E55" s="5" t="s">
        <v>1671</v>
      </c>
      <c r="F55" s="5" t="s">
        <v>1672</v>
      </c>
      <c r="G55" s="5" t="s">
        <v>1590</v>
      </c>
      <c r="J55" s="5" t="s">
        <v>2909</v>
      </c>
    </row>
    <row r="56" spans="1:10">
      <c r="A56" s="5">
        <v>55</v>
      </c>
      <c r="B56" s="5" t="s">
        <v>1442</v>
      </c>
      <c r="C56" s="5" t="s">
        <v>169</v>
      </c>
      <c r="E56" s="5" t="s">
        <v>2942</v>
      </c>
      <c r="F56" s="5" t="s">
        <v>2943</v>
      </c>
      <c r="G56" s="5" t="s">
        <v>1455</v>
      </c>
      <c r="J56" s="5" t="s">
        <v>2909</v>
      </c>
    </row>
    <row r="57" spans="1:10">
      <c r="A57" s="5">
        <v>56</v>
      </c>
      <c r="B57" s="5" t="s">
        <v>1442</v>
      </c>
      <c r="C57" s="5" t="s">
        <v>169</v>
      </c>
      <c r="D57" s="5" t="s">
        <v>1673</v>
      </c>
      <c r="E57" s="5" t="s">
        <v>1674</v>
      </c>
      <c r="F57" s="5" t="s">
        <v>1675</v>
      </c>
      <c r="G57" s="5" t="s">
        <v>1676</v>
      </c>
      <c r="H57" s="5" t="s">
        <v>1677</v>
      </c>
      <c r="J57" s="5" t="s">
        <v>2909</v>
      </c>
    </row>
    <row r="58" spans="1:10">
      <c r="A58" s="5">
        <v>57</v>
      </c>
      <c r="B58" s="5" t="s">
        <v>1442</v>
      </c>
      <c r="C58" s="5" t="s">
        <v>169</v>
      </c>
      <c r="D58" s="5" t="s">
        <v>1678</v>
      </c>
      <c r="E58" s="5" t="s">
        <v>1679</v>
      </c>
      <c r="F58" s="5" t="s">
        <v>1680</v>
      </c>
      <c r="G58" s="5" t="s">
        <v>1686</v>
      </c>
      <c r="H58" s="5" t="s">
        <v>1682</v>
      </c>
      <c r="J58" s="5" t="s">
        <v>2909</v>
      </c>
    </row>
    <row r="59" spans="1:10">
      <c r="A59" s="5">
        <v>58</v>
      </c>
      <c r="B59" s="5" t="s">
        <v>1442</v>
      </c>
      <c r="C59" s="5" t="s">
        <v>169</v>
      </c>
      <c r="D59" s="5" t="s">
        <v>1683</v>
      </c>
      <c r="E59" s="5" t="s">
        <v>1684</v>
      </c>
      <c r="F59" s="5" t="s">
        <v>1685</v>
      </c>
      <c r="G59" s="5" t="s">
        <v>1686</v>
      </c>
      <c r="H59" s="5" t="s">
        <v>1687</v>
      </c>
      <c r="J59" s="5" t="s">
        <v>2909</v>
      </c>
    </row>
    <row r="60" spans="1:10">
      <c r="A60" s="5">
        <v>59</v>
      </c>
      <c r="B60" s="5" t="s">
        <v>1442</v>
      </c>
      <c r="C60" s="5" t="s">
        <v>169</v>
      </c>
      <c r="D60" s="5" t="s">
        <v>1688</v>
      </c>
      <c r="E60" s="5" t="s">
        <v>1689</v>
      </c>
      <c r="F60" s="5" t="s">
        <v>1690</v>
      </c>
      <c r="G60" s="5" t="s">
        <v>1691</v>
      </c>
      <c r="J60" s="5" t="s">
        <v>2909</v>
      </c>
    </row>
    <row r="61" spans="1:10">
      <c r="A61" s="5">
        <v>60</v>
      </c>
      <c r="B61" s="5" t="s">
        <v>1442</v>
      </c>
      <c r="C61" s="5" t="s">
        <v>169</v>
      </c>
      <c r="D61" s="5" t="s">
        <v>1692</v>
      </c>
      <c r="E61" s="5" t="s">
        <v>1693</v>
      </c>
      <c r="F61" s="5" t="s">
        <v>1694</v>
      </c>
      <c r="G61" s="5" t="s">
        <v>1691</v>
      </c>
      <c r="H61" s="5" t="s">
        <v>1695</v>
      </c>
      <c r="J61" s="5" t="s">
        <v>2909</v>
      </c>
    </row>
    <row r="62" spans="1:10">
      <c r="A62" s="5">
        <v>61</v>
      </c>
      <c r="B62" s="5" t="s">
        <v>1442</v>
      </c>
      <c r="C62" s="5" t="s">
        <v>169</v>
      </c>
      <c r="D62" s="5" t="s">
        <v>1696</v>
      </c>
      <c r="E62" s="5" t="s">
        <v>1697</v>
      </c>
      <c r="F62" s="5" t="s">
        <v>1698</v>
      </c>
      <c r="G62" s="5" t="s">
        <v>1699</v>
      </c>
      <c r="H62" s="5" t="s">
        <v>1700</v>
      </c>
      <c r="J62" s="5" t="s">
        <v>2909</v>
      </c>
    </row>
    <row r="63" spans="1:10">
      <c r="A63" s="5">
        <v>62</v>
      </c>
      <c r="B63" s="5" t="s">
        <v>1442</v>
      </c>
      <c r="C63" s="5" t="s">
        <v>169</v>
      </c>
      <c r="D63" s="5" t="s">
        <v>1701</v>
      </c>
      <c r="E63" s="5" t="s">
        <v>1702</v>
      </c>
      <c r="F63" s="5" t="s">
        <v>1703</v>
      </c>
      <c r="G63" s="5" t="s">
        <v>1704</v>
      </c>
      <c r="H63" s="5" t="s">
        <v>1705</v>
      </c>
      <c r="J63" s="5" t="s">
        <v>2909</v>
      </c>
    </row>
    <row r="64" spans="1:10">
      <c r="A64" s="5">
        <v>63</v>
      </c>
      <c r="B64" s="5" t="s">
        <v>1442</v>
      </c>
      <c r="C64" s="5" t="s">
        <v>169</v>
      </c>
      <c r="D64" s="5" t="s">
        <v>1706</v>
      </c>
      <c r="E64" s="5" t="s">
        <v>1707</v>
      </c>
      <c r="F64" s="5" t="s">
        <v>1708</v>
      </c>
      <c r="G64" s="5" t="s">
        <v>1704</v>
      </c>
      <c r="H64" s="5" t="s">
        <v>1709</v>
      </c>
      <c r="J64" s="5" t="s">
        <v>2909</v>
      </c>
    </row>
    <row r="65" spans="1:10">
      <c r="A65" s="5">
        <v>64</v>
      </c>
      <c r="B65" s="5" t="s">
        <v>1442</v>
      </c>
      <c r="C65" s="5" t="s">
        <v>169</v>
      </c>
      <c r="D65" s="5" t="s">
        <v>1710</v>
      </c>
      <c r="E65" s="5" t="s">
        <v>1711</v>
      </c>
      <c r="F65" s="5" t="s">
        <v>1712</v>
      </c>
      <c r="G65" s="5" t="s">
        <v>1704</v>
      </c>
      <c r="H65" s="5" t="s">
        <v>1713</v>
      </c>
      <c r="J65" s="5" t="s">
        <v>2909</v>
      </c>
    </row>
    <row r="66" spans="1:10">
      <c r="A66" s="5">
        <v>65</v>
      </c>
      <c r="B66" s="5" t="s">
        <v>1442</v>
      </c>
      <c r="C66" s="5" t="s">
        <v>169</v>
      </c>
      <c r="D66" s="5" t="s">
        <v>1714</v>
      </c>
      <c r="E66" s="5" t="s">
        <v>1715</v>
      </c>
      <c r="F66" s="5" t="s">
        <v>1716</v>
      </c>
      <c r="G66" s="5" t="s">
        <v>1704</v>
      </c>
      <c r="H66" s="5" t="s">
        <v>1717</v>
      </c>
      <c r="J66" s="5" t="s">
        <v>2909</v>
      </c>
    </row>
    <row r="67" spans="1:10">
      <c r="A67" s="5">
        <v>66</v>
      </c>
      <c r="B67" s="5" t="s">
        <v>1442</v>
      </c>
      <c r="C67" s="5" t="s">
        <v>169</v>
      </c>
      <c r="D67" s="5" t="s">
        <v>1718</v>
      </c>
      <c r="E67" s="5" t="s">
        <v>1719</v>
      </c>
      <c r="F67" s="5" t="s">
        <v>1720</v>
      </c>
      <c r="G67" s="5" t="s">
        <v>1704</v>
      </c>
      <c r="H67" s="5" t="s">
        <v>1687</v>
      </c>
      <c r="J67" s="5" t="s">
        <v>2909</v>
      </c>
    </row>
    <row r="68" spans="1:10">
      <c r="A68" s="5">
        <v>67</v>
      </c>
      <c r="B68" s="5" t="s">
        <v>1442</v>
      </c>
      <c r="C68" s="5" t="s">
        <v>169</v>
      </c>
      <c r="D68" s="5" t="s">
        <v>1721</v>
      </c>
      <c r="E68" s="5" t="s">
        <v>1722</v>
      </c>
      <c r="F68" s="5" t="s">
        <v>1723</v>
      </c>
      <c r="G68" s="5" t="s">
        <v>1704</v>
      </c>
      <c r="J68" s="5" t="s">
        <v>2909</v>
      </c>
    </row>
    <row r="69" spans="1:10">
      <c r="A69" s="5">
        <v>68</v>
      </c>
      <c r="B69" s="5" t="s">
        <v>1442</v>
      </c>
      <c r="C69" s="5" t="s">
        <v>169</v>
      </c>
      <c r="D69" s="5" t="s">
        <v>1724</v>
      </c>
      <c r="E69" s="5" t="s">
        <v>1725</v>
      </c>
      <c r="F69" s="5" t="s">
        <v>1726</v>
      </c>
      <c r="G69" s="5" t="s">
        <v>1704</v>
      </c>
      <c r="H69" s="5" t="s">
        <v>1727</v>
      </c>
      <c r="J69" s="5" t="s">
        <v>2909</v>
      </c>
    </row>
    <row r="70" spans="1:10">
      <c r="A70" s="5">
        <v>69</v>
      </c>
      <c r="B70" s="5" t="s">
        <v>1442</v>
      </c>
      <c r="C70" s="5" t="s">
        <v>169</v>
      </c>
      <c r="D70" s="5" t="s">
        <v>1728</v>
      </c>
      <c r="E70" s="5" t="s">
        <v>1729</v>
      </c>
      <c r="F70" s="5" t="s">
        <v>1730</v>
      </c>
      <c r="G70" s="5" t="s">
        <v>1731</v>
      </c>
      <c r="H70" s="5" t="s">
        <v>1732</v>
      </c>
      <c r="J70" s="5" t="s">
        <v>2909</v>
      </c>
    </row>
    <row r="71" spans="1:10">
      <c r="A71" s="5">
        <v>70</v>
      </c>
      <c r="B71" s="5" t="s">
        <v>1442</v>
      </c>
      <c r="C71" s="5" t="s">
        <v>169</v>
      </c>
      <c r="D71" s="5" t="s">
        <v>1733</v>
      </c>
      <c r="E71" s="5" t="s">
        <v>1734</v>
      </c>
      <c r="F71" s="5" t="s">
        <v>1735</v>
      </c>
      <c r="G71" s="5" t="s">
        <v>1736</v>
      </c>
      <c r="J71" s="5" t="s">
        <v>2909</v>
      </c>
    </row>
    <row r="72" spans="1:10">
      <c r="A72" s="5">
        <v>71</v>
      </c>
      <c r="B72" s="5" t="s">
        <v>1442</v>
      </c>
      <c r="C72" s="5" t="s">
        <v>169</v>
      </c>
      <c r="D72" s="5" t="s">
        <v>1737</v>
      </c>
      <c r="E72" s="5" t="s">
        <v>1738</v>
      </c>
      <c r="F72" s="5" t="s">
        <v>1739</v>
      </c>
      <c r="G72" s="5" t="s">
        <v>1740</v>
      </c>
      <c r="H72" s="5" t="s">
        <v>1741</v>
      </c>
      <c r="J72" s="5" t="s">
        <v>2909</v>
      </c>
    </row>
    <row r="73" spans="1:10">
      <c r="A73" s="5">
        <v>72</v>
      </c>
      <c r="B73" s="5" t="s">
        <v>1442</v>
      </c>
      <c r="C73" s="5" t="s">
        <v>169</v>
      </c>
      <c r="D73" s="5" t="s">
        <v>1742</v>
      </c>
      <c r="E73" s="5" t="s">
        <v>1743</v>
      </c>
      <c r="F73" s="5" t="s">
        <v>1744</v>
      </c>
      <c r="G73" s="5" t="s">
        <v>1590</v>
      </c>
      <c r="H73" s="5" t="s">
        <v>1745</v>
      </c>
      <c r="J73" s="5" t="s">
        <v>2909</v>
      </c>
    </row>
    <row r="74" spans="1:10">
      <c r="A74" s="5">
        <v>73</v>
      </c>
      <c r="B74" s="5" t="s">
        <v>1442</v>
      </c>
      <c r="C74" s="5" t="s">
        <v>169</v>
      </c>
      <c r="D74" s="5" t="s">
        <v>1746</v>
      </c>
      <c r="E74" s="5" t="s">
        <v>1747</v>
      </c>
      <c r="F74" s="5" t="s">
        <v>1748</v>
      </c>
      <c r="G74" s="5" t="s">
        <v>1740</v>
      </c>
      <c r="H74" s="5" t="s">
        <v>1749</v>
      </c>
      <c r="J74" s="5" t="s">
        <v>2909</v>
      </c>
    </row>
    <row r="75" spans="1:10">
      <c r="A75" s="5">
        <v>74</v>
      </c>
      <c r="B75" s="5" t="s">
        <v>1442</v>
      </c>
      <c r="C75" s="5" t="s">
        <v>169</v>
      </c>
      <c r="D75" s="5" t="s">
        <v>1750</v>
      </c>
      <c r="E75" s="5" t="s">
        <v>1751</v>
      </c>
      <c r="F75" s="5" t="s">
        <v>1752</v>
      </c>
      <c r="G75" s="5" t="s">
        <v>1691</v>
      </c>
      <c r="H75" s="5" t="s">
        <v>1753</v>
      </c>
      <c r="I75" s="5" t="s">
        <v>2944</v>
      </c>
      <c r="J75" s="5" t="s">
        <v>2909</v>
      </c>
    </row>
    <row r="76" spans="1:10">
      <c r="A76" s="5">
        <v>75</v>
      </c>
      <c r="B76" s="5" t="s">
        <v>1442</v>
      </c>
      <c r="C76" s="5" t="s">
        <v>169</v>
      </c>
      <c r="D76" s="5" t="s">
        <v>1754</v>
      </c>
      <c r="E76" s="5" t="s">
        <v>1755</v>
      </c>
      <c r="F76" s="5" t="s">
        <v>1756</v>
      </c>
      <c r="G76" s="5" t="s">
        <v>1590</v>
      </c>
      <c r="H76" s="5" t="s">
        <v>1757</v>
      </c>
      <c r="J76" s="5" t="s">
        <v>2909</v>
      </c>
    </row>
    <row r="77" spans="1:10">
      <c r="A77" s="5">
        <v>76</v>
      </c>
      <c r="B77" s="5" t="s">
        <v>1442</v>
      </c>
      <c r="C77" s="5" t="s">
        <v>169</v>
      </c>
      <c r="D77" s="5" t="s">
        <v>1758</v>
      </c>
      <c r="E77" s="5" t="s">
        <v>2945</v>
      </c>
      <c r="F77" s="5" t="s">
        <v>1759</v>
      </c>
      <c r="G77" s="5" t="s">
        <v>1572</v>
      </c>
      <c r="H77" s="5" t="s">
        <v>1760</v>
      </c>
      <c r="J77" s="5" t="s">
        <v>2909</v>
      </c>
    </row>
    <row r="78" spans="1:10">
      <c r="A78" s="5">
        <v>77</v>
      </c>
      <c r="B78" s="5" t="s">
        <v>1442</v>
      </c>
      <c r="C78" s="5" t="s">
        <v>169</v>
      </c>
      <c r="D78" s="5" t="s">
        <v>1761</v>
      </c>
      <c r="E78" s="5" t="s">
        <v>1762</v>
      </c>
      <c r="F78" s="5" t="s">
        <v>1763</v>
      </c>
      <c r="G78" s="5" t="s">
        <v>1764</v>
      </c>
      <c r="H78" s="5" t="s">
        <v>1687</v>
      </c>
      <c r="I78" s="5" t="s">
        <v>2946</v>
      </c>
      <c r="J78" s="5" t="s">
        <v>2909</v>
      </c>
    </row>
    <row r="79" spans="1:10">
      <c r="A79" s="5">
        <v>78</v>
      </c>
      <c r="B79" s="5" t="s">
        <v>1442</v>
      </c>
      <c r="C79" s="5" t="s">
        <v>169</v>
      </c>
      <c r="D79" s="5" t="s">
        <v>1765</v>
      </c>
      <c r="E79" s="5" t="s">
        <v>1766</v>
      </c>
      <c r="F79" s="5" t="s">
        <v>1767</v>
      </c>
      <c r="G79" s="5" t="s">
        <v>1544</v>
      </c>
      <c r="H79" s="5" t="s">
        <v>1768</v>
      </c>
      <c r="J79" s="5" t="s">
        <v>2909</v>
      </c>
    </row>
    <row r="80" spans="1:10">
      <c r="A80" s="5">
        <v>79</v>
      </c>
      <c r="B80" s="5" t="s">
        <v>1442</v>
      </c>
      <c r="C80" s="5" t="s">
        <v>169</v>
      </c>
      <c r="D80" s="5" t="s">
        <v>1769</v>
      </c>
      <c r="E80" s="5" t="s">
        <v>1770</v>
      </c>
      <c r="F80" s="5" t="s">
        <v>1771</v>
      </c>
      <c r="G80" s="5" t="s">
        <v>1686</v>
      </c>
      <c r="J80" s="5" t="s">
        <v>2909</v>
      </c>
    </row>
    <row r="81" spans="1:10">
      <c r="A81" s="5">
        <v>80</v>
      </c>
      <c r="B81" s="5" t="s">
        <v>1442</v>
      </c>
      <c r="C81" s="5" t="s">
        <v>169</v>
      </c>
      <c r="D81" s="5" t="s">
        <v>1772</v>
      </c>
      <c r="E81" s="5" t="s">
        <v>1773</v>
      </c>
      <c r="F81" s="5" t="s">
        <v>1774</v>
      </c>
      <c r="G81" s="5" t="s">
        <v>1459</v>
      </c>
      <c r="H81" s="5" t="s">
        <v>1775</v>
      </c>
      <c r="J81" s="5" t="s">
        <v>2909</v>
      </c>
    </row>
    <row r="82" spans="1:10">
      <c r="A82" s="5">
        <v>81</v>
      </c>
      <c r="B82" s="5" t="s">
        <v>1442</v>
      </c>
      <c r="C82" s="5" t="s">
        <v>169</v>
      </c>
      <c r="D82" s="5" t="s">
        <v>1776</v>
      </c>
      <c r="E82" s="5" t="s">
        <v>1777</v>
      </c>
      <c r="F82" s="5" t="s">
        <v>1778</v>
      </c>
      <c r="G82" s="5" t="s">
        <v>1779</v>
      </c>
      <c r="H82" s="5" t="s">
        <v>1780</v>
      </c>
      <c r="I82" s="5" t="s">
        <v>2947</v>
      </c>
      <c r="J82" s="5" t="s">
        <v>2909</v>
      </c>
    </row>
    <row r="83" spans="1:10">
      <c r="A83" s="5">
        <v>82</v>
      </c>
      <c r="B83" s="5" t="s">
        <v>1442</v>
      </c>
      <c r="C83" s="5" t="s">
        <v>169</v>
      </c>
      <c r="D83" s="5" t="s">
        <v>1781</v>
      </c>
      <c r="E83" s="5" t="s">
        <v>1782</v>
      </c>
      <c r="F83" s="5" t="s">
        <v>1783</v>
      </c>
      <c r="G83" s="5" t="s">
        <v>1784</v>
      </c>
      <c r="H83" s="5" t="s">
        <v>1785</v>
      </c>
      <c r="J83" s="5" t="s">
        <v>2909</v>
      </c>
    </row>
    <row r="84" spans="1:10">
      <c r="A84" s="5">
        <v>83</v>
      </c>
      <c r="B84" s="5" t="s">
        <v>1442</v>
      </c>
      <c r="C84" s="5" t="s">
        <v>169</v>
      </c>
      <c r="D84" s="5" t="s">
        <v>1786</v>
      </c>
      <c r="E84" s="5" t="s">
        <v>1787</v>
      </c>
      <c r="F84" s="5" t="s">
        <v>1788</v>
      </c>
      <c r="G84" s="5" t="s">
        <v>1789</v>
      </c>
      <c r="H84" s="5" t="s">
        <v>1790</v>
      </c>
      <c r="J84" s="5" t="s">
        <v>2909</v>
      </c>
    </row>
    <row r="85" spans="1:10">
      <c r="A85" s="5">
        <v>84</v>
      </c>
      <c r="B85" s="5" t="s">
        <v>1442</v>
      </c>
      <c r="C85" s="5" t="s">
        <v>169</v>
      </c>
      <c r="D85" s="5" t="s">
        <v>1791</v>
      </c>
      <c r="E85" s="5" t="s">
        <v>1792</v>
      </c>
      <c r="F85" s="5" t="s">
        <v>1793</v>
      </c>
      <c r="G85" s="5" t="s">
        <v>1572</v>
      </c>
      <c r="H85" s="5" t="s">
        <v>1794</v>
      </c>
      <c r="J85" s="5" t="s">
        <v>2909</v>
      </c>
    </row>
    <row r="86" spans="1:10">
      <c r="A86" s="5">
        <v>85</v>
      </c>
      <c r="B86" s="5" t="s">
        <v>1442</v>
      </c>
      <c r="C86" s="5" t="s">
        <v>169</v>
      </c>
      <c r="D86" s="5" t="s">
        <v>1795</v>
      </c>
      <c r="E86" s="5" t="s">
        <v>1796</v>
      </c>
      <c r="F86" s="5" t="s">
        <v>1767</v>
      </c>
      <c r="G86" s="5" t="s">
        <v>1654</v>
      </c>
      <c r="J86" s="5" t="s">
        <v>2909</v>
      </c>
    </row>
    <row r="87" spans="1:10">
      <c r="A87" s="5">
        <v>86</v>
      </c>
      <c r="B87" s="5" t="s">
        <v>1442</v>
      </c>
      <c r="C87" s="5" t="s">
        <v>169</v>
      </c>
      <c r="D87" s="5" t="s">
        <v>1797</v>
      </c>
      <c r="E87" s="5" t="s">
        <v>1798</v>
      </c>
      <c r="F87" s="5" t="s">
        <v>1799</v>
      </c>
      <c r="G87" s="5" t="s">
        <v>1481</v>
      </c>
      <c r="J87" s="5" t="s">
        <v>2909</v>
      </c>
    </row>
    <row r="88" spans="1:10">
      <c r="A88" s="5">
        <v>87</v>
      </c>
      <c r="B88" s="5" t="s">
        <v>1442</v>
      </c>
      <c r="C88" s="5" t="s">
        <v>169</v>
      </c>
      <c r="D88" s="5" t="s">
        <v>1800</v>
      </c>
      <c r="E88" s="5" t="s">
        <v>1801</v>
      </c>
      <c r="F88" s="5" t="s">
        <v>1802</v>
      </c>
      <c r="G88" s="5" t="s">
        <v>1572</v>
      </c>
      <c r="H88" s="5" t="s">
        <v>1803</v>
      </c>
      <c r="J88" s="5" t="s">
        <v>2909</v>
      </c>
    </row>
    <row r="89" spans="1:10">
      <c r="A89" s="5">
        <v>88</v>
      </c>
      <c r="B89" s="5" t="s">
        <v>1442</v>
      </c>
      <c r="C89" s="5" t="s">
        <v>169</v>
      </c>
      <c r="D89" s="5" t="s">
        <v>1804</v>
      </c>
      <c r="E89" s="5" t="s">
        <v>1805</v>
      </c>
      <c r="F89" s="5" t="s">
        <v>1806</v>
      </c>
      <c r="G89" s="5" t="s">
        <v>1459</v>
      </c>
      <c r="J89" s="5" t="s">
        <v>2909</v>
      </c>
    </row>
    <row r="90" spans="1:10">
      <c r="A90" s="5">
        <v>89</v>
      </c>
      <c r="B90" s="5" t="s">
        <v>1442</v>
      </c>
      <c r="C90" s="5" t="s">
        <v>169</v>
      </c>
      <c r="D90" s="5" t="s">
        <v>1807</v>
      </c>
      <c r="E90" s="5" t="s">
        <v>1808</v>
      </c>
      <c r="F90" s="5" t="s">
        <v>1809</v>
      </c>
      <c r="G90" s="5" t="s">
        <v>1450</v>
      </c>
      <c r="H90" s="5" t="s">
        <v>1810</v>
      </c>
      <c r="J90" s="5" t="s">
        <v>2909</v>
      </c>
    </row>
    <row r="91" spans="1:10">
      <c r="A91" s="5">
        <v>90</v>
      </c>
      <c r="B91" s="5" t="s">
        <v>1442</v>
      </c>
      <c r="C91" s="5" t="s">
        <v>169</v>
      </c>
      <c r="D91" s="5" t="s">
        <v>1811</v>
      </c>
      <c r="E91" s="5" t="s">
        <v>1812</v>
      </c>
      <c r="F91" s="5" t="s">
        <v>1813</v>
      </c>
      <c r="G91" s="5" t="s">
        <v>1704</v>
      </c>
      <c r="H91" s="5" t="s">
        <v>1814</v>
      </c>
      <c r="J91" s="5" t="s">
        <v>2909</v>
      </c>
    </row>
    <row r="92" spans="1:10">
      <c r="A92" s="5">
        <v>91</v>
      </c>
      <c r="B92" s="5" t="s">
        <v>1442</v>
      </c>
      <c r="C92" s="5" t="s">
        <v>169</v>
      </c>
      <c r="D92" s="5" t="s">
        <v>1815</v>
      </c>
      <c r="E92" s="5" t="s">
        <v>1816</v>
      </c>
      <c r="F92" s="5" t="s">
        <v>1817</v>
      </c>
      <c r="G92" s="5" t="s">
        <v>1561</v>
      </c>
      <c r="H92" s="5" t="s">
        <v>1818</v>
      </c>
      <c r="J92" s="5" t="s">
        <v>2909</v>
      </c>
    </row>
    <row r="93" spans="1:10">
      <c r="A93" s="5">
        <v>92</v>
      </c>
      <c r="B93" s="5" t="s">
        <v>1442</v>
      </c>
      <c r="C93" s="5" t="s">
        <v>169</v>
      </c>
      <c r="D93" s="5" t="s">
        <v>1819</v>
      </c>
      <c r="E93" s="5" t="s">
        <v>1820</v>
      </c>
      <c r="F93" s="5" t="s">
        <v>1821</v>
      </c>
      <c r="G93" s="5" t="s">
        <v>1459</v>
      </c>
      <c r="H93" s="5" t="s">
        <v>1822</v>
      </c>
      <c r="J93" s="5" t="s">
        <v>2909</v>
      </c>
    </row>
    <row r="94" spans="1:10">
      <c r="A94" s="5">
        <v>93</v>
      </c>
      <c r="B94" s="5" t="s">
        <v>1442</v>
      </c>
      <c r="C94" s="5" t="s">
        <v>169</v>
      </c>
      <c r="D94" s="5" t="s">
        <v>1823</v>
      </c>
      <c r="E94" s="5" t="s">
        <v>1824</v>
      </c>
      <c r="F94" s="5" t="s">
        <v>1825</v>
      </c>
      <c r="G94" s="5" t="s">
        <v>1691</v>
      </c>
      <c r="H94" s="5" t="s">
        <v>1826</v>
      </c>
      <c r="J94" s="5" t="s">
        <v>2909</v>
      </c>
    </row>
    <row r="95" spans="1:10">
      <c r="A95" s="5">
        <v>94</v>
      </c>
      <c r="B95" s="5" t="s">
        <v>1442</v>
      </c>
      <c r="C95" s="5" t="s">
        <v>169</v>
      </c>
      <c r="D95" s="5" t="s">
        <v>1827</v>
      </c>
      <c r="E95" s="5" t="s">
        <v>1828</v>
      </c>
      <c r="F95" s="5" t="s">
        <v>1829</v>
      </c>
      <c r="G95" s="5" t="s">
        <v>1455</v>
      </c>
      <c r="H95" s="5" t="s">
        <v>1830</v>
      </c>
      <c r="J95" s="5" t="s">
        <v>2909</v>
      </c>
    </row>
    <row r="96" spans="1:10">
      <c r="A96" s="5">
        <v>95</v>
      </c>
      <c r="B96" s="5" t="s">
        <v>1442</v>
      </c>
      <c r="C96" s="5" t="s">
        <v>169</v>
      </c>
      <c r="D96" s="5" t="s">
        <v>1831</v>
      </c>
      <c r="E96" s="5" t="s">
        <v>1832</v>
      </c>
      <c r="F96" s="5" t="s">
        <v>1833</v>
      </c>
      <c r="G96" s="5" t="s">
        <v>1468</v>
      </c>
      <c r="H96" s="5" t="s">
        <v>1834</v>
      </c>
      <c r="J96" s="5" t="s">
        <v>2909</v>
      </c>
    </row>
    <row r="97" spans="1:10">
      <c r="A97" s="5">
        <v>96</v>
      </c>
      <c r="B97" s="5" t="s">
        <v>1442</v>
      </c>
      <c r="C97" s="5" t="s">
        <v>169</v>
      </c>
      <c r="D97" s="5" t="s">
        <v>1835</v>
      </c>
      <c r="E97" s="5" t="s">
        <v>1836</v>
      </c>
      <c r="F97" s="5" t="s">
        <v>1837</v>
      </c>
      <c r="G97" s="5" t="s">
        <v>1459</v>
      </c>
      <c r="H97" s="5" t="s">
        <v>1838</v>
      </c>
      <c r="J97" s="5" t="s">
        <v>2909</v>
      </c>
    </row>
    <row r="98" spans="1:10">
      <c r="A98" s="5">
        <v>97</v>
      </c>
      <c r="B98" s="5" t="s">
        <v>1442</v>
      </c>
      <c r="C98" s="5" t="s">
        <v>169</v>
      </c>
      <c r="D98" s="5" t="s">
        <v>1839</v>
      </c>
      <c r="E98" s="5" t="s">
        <v>1840</v>
      </c>
      <c r="F98" s="5" t="s">
        <v>1841</v>
      </c>
      <c r="G98" s="5" t="s">
        <v>1686</v>
      </c>
      <c r="J98" s="5" t="s">
        <v>2909</v>
      </c>
    </row>
    <row r="99" spans="1:10">
      <c r="A99" s="5">
        <v>98</v>
      </c>
      <c r="B99" s="5" t="s">
        <v>1442</v>
      </c>
      <c r="C99" s="5" t="s">
        <v>169</v>
      </c>
      <c r="D99" s="5" t="s">
        <v>2948</v>
      </c>
      <c r="E99" s="5" t="s">
        <v>2949</v>
      </c>
      <c r="F99" s="5" t="s">
        <v>2950</v>
      </c>
      <c r="G99" s="5" t="s">
        <v>1459</v>
      </c>
      <c r="H99" s="5" t="s">
        <v>2951</v>
      </c>
      <c r="J99" s="5" t="s">
        <v>2909</v>
      </c>
    </row>
    <row r="100" spans="1:10">
      <c r="A100" s="5">
        <v>99</v>
      </c>
      <c r="B100" s="5" t="s">
        <v>1442</v>
      </c>
      <c r="C100" s="5" t="s">
        <v>169</v>
      </c>
      <c r="D100" s="5" t="s">
        <v>1842</v>
      </c>
      <c r="E100" s="5" t="s">
        <v>1843</v>
      </c>
      <c r="F100" s="5" t="s">
        <v>1844</v>
      </c>
      <c r="G100" s="5" t="s">
        <v>1561</v>
      </c>
      <c r="H100" s="5" t="s">
        <v>1845</v>
      </c>
      <c r="J100" s="5" t="s">
        <v>2909</v>
      </c>
    </row>
    <row r="101" spans="1:10">
      <c r="A101" s="5">
        <v>100</v>
      </c>
      <c r="B101" s="5" t="s">
        <v>1442</v>
      </c>
      <c r="C101" s="5" t="s">
        <v>169</v>
      </c>
      <c r="D101" s="5" t="s">
        <v>1846</v>
      </c>
      <c r="E101" s="5" t="s">
        <v>1847</v>
      </c>
      <c r="F101" s="5" t="s">
        <v>1848</v>
      </c>
      <c r="G101" s="5" t="s">
        <v>1849</v>
      </c>
      <c r="H101" s="5" t="s">
        <v>1850</v>
      </c>
      <c r="J101" s="5" t="s">
        <v>2909</v>
      </c>
    </row>
    <row r="102" spans="1:10">
      <c r="A102" s="5">
        <v>101</v>
      </c>
      <c r="B102" s="5" t="s">
        <v>1442</v>
      </c>
      <c r="C102" s="5" t="s">
        <v>169</v>
      </c>
      <c r="D102" s="5" t="s">
        <v>1851</v>
      </c>
      <c r="E102" s="5" t="s">
        <v>1852</v>
      </c>
      <c r="F102" s="5" t="s">
        <v>1853</v>
      </c>
      <c r="G102" s="5" t="s">
        <v>1854</v>
      </c>
      <c r="H102" s="5" t="s">
        <v>1855</v>
      </c>
      <c r="J102" s="5" t="s">
        <v>2909</v>
      </c>
    </row>
    <row r="103" spans="1:10">
      <c r="A103" s="5">
        <v>102</v>
      </c>
      <c r="B103" s="5" t="s">
        <v>1442</v>
      </c>
      <c r="C103" s="5" t="s">
        <v>169</v>
      </c>
      <c r="D103" s="5" t="s">
        <v>1856</v>
      </c>
      <c r="E103" s="5" t="s">
        <v>1857</v>
      </c>
      <c r="F103" s="5" t="s">
        <v>1858</v>
      </c>
      <c r="G103" s="5" t="s">
        <v>1464</v>
      </c>
      <c r="J103" s="5" t="s">
        <v>2909</v>
      </c>
    </row>
    <row r="104" spans="1:10">
      <c r="A104" s="5">
        <v>103</v>
      </c>
      <c r="B104" s="5" t="s">
        <v>1442</v>
      </c>
      <c r="C104" s="5" t="s">
        <v>169</v>
      </c>
      <c r="D104" s="5" t="s">
        <v>1859</v>
      </c>
      <c r="E104" s="5" t="s">
        <v>1860</v>
      </c>
      <c r="F104" s="5" t="s">
        <v>1861</v>
      </c>
      <c r="G104" s="5" t="s">
        <v>1561</v>
      </c>
      <c r="J104" s="5" t="s">
        <v>2909</v>
      </c>
    </row>
    <row r="105" spans="1:10">
      <c r="A105" s="5">
        <v>104</v>
      </c>
      <c r="B105" s="5" t="s">
        <v>1442</v>
      </c>
      <c r="C105" s="5" t="s">
        <v>169</v>
      </c>
      <c r="D105" s="5" t="s">
        <v>1862</v>
      </c>
      <c r="E105" s="5" t="s">
        <v>1863</v>
      </c>
      <c r="F105" s="5" t="s">
        <v>1864</v>
      </c>
      <c r="G105" s="5" t="s">
        <v>1459</v>
      </c>
      <c r="H105" s="5" t="s">
        <v>1865</v>
      </c>
      <c r="J105" s="5" t="s">
        <v>2909</v>
      </c>
    </row>
    <row r="106" spans="1:10">
      <c r="A106" s="5">
        <v>105</v>
      </c>
      <c r="B106" s="5" t="s">
        <v>1442</v>
      </c>
      <c r="C106" s="5" t="s">
        <v>169</v>
      </c>
      <c r="D106" s="5" t="s">
        <v>1866</v>
      </c>
      <c r="E106" s="5" t="s">
        <v>1867</v>
      </c>
      <c r="F106" s="5" t="s">
        <v>1868</v>
      </c>
      <c r="G106" s="5" t="s">
        <v>1590</v>
      </c>
      <c r="H106" s="5" t="s">
        <v>1869</v>
      </c>
      <c r="J106" s="5" t="s">
        <v>2909</v>
      </c>
    </row>
    <row r="107" spans="1:10">
      <c r="A107" s="5">
        <v>106</v>
      </c>
      <c r="B107" s="5" t="s">
        <v>1442</v>
      </c>
      <c r="C107" s="5" t="s">
        <v>169</v>
      </c>
      <c r="D107" s="5" t="s">
        <v>1870</v>
      </c>
      <c r="E107" s="5" t="s">
        <v>1871</v>
      </c>
      <c r="F107" s="5" t="s">
        <v>1872</v>
      </c>
      <c r="G107" s="5" t="s">
        <v>1561</v>
      </c>
      <c r="J107" s="5" t="s">
        <v>2909</v>
      </c>
    </row>
    <row r="108" spans="1:10">
      <c r="A108" s="5">
        <v>107</v>
      </c>
      <c r="B108" s="5" t="s">
        <v>1442</v>
      </c>
      <c r="C108" s="5" t="s">
        <v>169</v>
      </c>
      <c r="D108" s="5" t="s">
        <v>1873</v>
      </c>
      <c r="E108" s="5" t="s">
        <v>1874</v>
      </c>
      <c r="F108" s="5" t="s">
        <v>1875</v>
      </c>
      <c r="G108" s="5" t="s">
        <v>1464</v>
      </c>
      <c r="H108" s="5" t="s">
        <v>1876</v>
      </c>
      <c r="J108" s="5" t="s">
        <v>2909</v>
      </c>
    </row>
    <row r="109" spans="1:10">
      <c r="A109" s="5">
        <v>108</v>
      </c>
      <c r="B109" s="5" t="s">
        <v>1442</v>
      </c>
      <c r="C109" s="5" t="s">
        <v>169</v>
      </c>
      <c r="D109" s="5" t="s">
        <v>1877</v>
      </c>
      <c r="E109" s="5" t="s">
        <v>1878</v>
      </c>
      <c r="F109" s="5" t="s">
        <v>1879</v>
      </c>
      <c r="G109" s="5" t="s">
        <v>1473</v>
      </c>
      <c r="H109" s="5" t="s">
        <v>1880</v>
      </c>
      <c r="J109" s="5" t="s">
        <v>2909</v>
      </c>
    </row>
    <row r="110" spans="1:10">
      <c r="A110" s="5">
        <v>109</v>
      </c>
      <c r="B110" s="5" t="s">
        <v>1442</v>
      </c>
      <c r="C110" s="5" t="s">
        <v>169</v>
      </c>
      <c r="D110" s="5" t="s">
        <v>1881</v>
      </c>
      <c r="E110" s="5" t="s">
        <v>1882</v>
      </c>
      <c r="F110" s="5" t="s">
        <v>1883</v>
      </c>
      <c r="G110" s="5" t="s">
        <v>1572</v>
      </c>
      <c r="H110" s="5" t="s">
        <v>1884</v>
      </c>
      <c r="J110" s="5" t="s">
        <v>2909</v>
      </c>
    </row>
    <row r="111" spans="1:10">
      <c r="A111" s="5">
        <v>110</v>
      </c>
      <c r="B111" s="5" t="s">
        <v>1442</v>
      </c>
      <c r="C111" s="5" t="s">
        <v>169</v>
      </c>
      <c r="D111" s="5" t="s">
        <v>1885</v>
      </c>
      <c r="E111" s="5" t="s">
        <v>1886</v>
      </c>
      <c r="F111" s="5" t="s">
        <v>1887</v>
      </c>
      <c r="G111" s="5" t="s">
        <v>1468</v>
      </c>
      <c r="H111" s="5" t="s">
        <v>1888</v>
      </c>
      <c r="J111" s="5" t="s">
        <v>2909</v>
      </c>
    </row>
    <row r="112" spans="1:10">
      <c r="A112" s="5">
        <v>111</v>
      </c>
      <c r="B112" s="5" t="s">
        <v>1442</v>
      </c>
      <c r="C112" s="5" t="s">
        <v>169</v>
      </c>
      <c r="D112" s="5" t="s">
        <v>2952</v>
      </c>
      <c r="E112" s="5" t="s">
        <v>2953</v>
      </c>
      <c r="F112" s="5" t="s">
        <v>2954</v>
      </c>
      <c r="G112" s="5" t="s">
        <v>1561</v>
      </c>
      <c r="H112" s="5" t="s">
        <v>2955</v>
      </c>
      <c r="J112" s="5" t="s">
        <v>2909</v>
      </c>
    </row>
    <row r="113" spans="1:10">
      <c r="A113" s="5">
        <v>112</v>
      </c>
      <c r="B113" s="5" t="s">
        <v>1442</v>
      </c>
      <c r="C113" s="5" t="s">
        <v>169</v>
      </c>
      <c r="D113" s="5" t="s">
        <v>1889</v>
      </c>
      <c r="E113" s="5" t="s">
        <v>1890</v>
      </c>
      <c r="F113" s="5" t="s">
        <v>1891</v>
      </c>
      <c r="G113" s="5" t="s">
        <v>1459</v>
      </c>
      <c r="H113" s="5" t="s">
        <v>1892</v>
      </c>
      <c r="J113" s="5" t="s">
        <v>2909</v>
      </c>
    </row>
    <row r="114" spans="1:10">
      <c r="A114" s="5">
        <v>113</v>
      </c>
      <c r="B114" s="5" t="s">
        <v>1442</v>
      </c>
      <c r="C114" s="5" t="s">
        <v>169</v>
      </c>
      <c r="D114" s="5" t="s">
        <v>1893</v>
      </c>
      <c r="E114" s="5" t="s">
        <v>1894</v>
      </c>
      <c r="F114" s="5" t="s">
        <v>1895</v>
      </c>
      <c r="G114" s="5" t="s">
        <v>1740</v>
      </c>
      <c r="H114" s="5" t="s">
        <v>1896</v>
      </c>
      <c r="J114" s="5" t="s">
        <v>2909</v>
      </c>
    </row>
    <row r="115" spans="1:10">
      <c r="A115" s="5">
        <v>114</v>
      </c>
      <c r="B115" s="5" t="s">
        <v>1442</v>
      </c>
      <c r="C115" s="5" t="s">
        <v>169</v>
      </c>
      <c r="D115" s="5" t="s">
        <v>1897</v>
      </c>
      <c r="E115" s="5" t="s">
        <v>1898</v>
      </c>
      <c r="F115" s="5" t="s">
        <v>1899</v>
      </c>
      <c r="G115" s="5" t="s">
        <v>1459</v>
      </c>
      <c r="H115" s="5" t="s">
        <v>1900</v>
      </c>
      <c r="J115" s="5" t="s">
        <v>2909</v>
      </c>
    </row>
    <row r="116" spans="1:10">
      <c r="A116" s="5">
        <v>115</v>
      </c>
      <c r="B116" s="5" t="s">
        <v>1442</v>
      </c>
      <c r="C116" s="5" t="s">
        <v>169</v>
      </c>
      <c r="D116" s="5" t="s">
        <v>1901</v>
      </c>
      <c r="E116" s="5" t="s">
        <v>1902</v>
      </c>
      <c r="F116" s="5" t="s">
        <v>1903</v>
      </c>
      <c r="G116" s="5" t="s">
        <v>1459</v>
      </c>
      <c r="H116" s="5" t="s">
        <v>1904</v>
      </c>
      <c r="J116" s="5" t="s">
        <v>2909</v>
      </c>
    </row>
    <row r="117" spans="1:10">
      <c r="A117" s="5">
        <v>116</v>
      </c>
      <c r="B117" s="5" t="s">
        <v>1442</v>
      </c>
      <c r="C117" s="5" t="s">
        <v>169</v>
      </c>
      <c r="D117" s="5" t="s">
        <v>1905</v>
      </c>
      <c r="E117" s="5" t="s">
        <v>1906</v>
      </c>
      <c r="F117" s="5" t="s">
        <v>1907</v>
      </c>
      <c r="G117" s="5" t="s">
        <v>1464</v>
      </c>
      <c r="H117" s="5" t="s">
        <v>1908</v>
      </c>
      <c r="J117" s="5" t="s">
        <v>2909</v>
      </c>
    </row>
    <row r="118" spans="1:10">
      <c r="A118" s="5">
        <v>117</v>
      </c>
      <c r="B118" s="5" t="s">
        <v>1442</v>
      </c>
      <c r="C118" s="5" t="s">
        <v>169</v>
      </c>
      <c r="D118" s="5" t="s">
        <v>1909</v>
      </c>
      <c r="E118" s="5" t="s">
        <v>1910</v>
      </c>
      <c r="F118" s="5" t="s">
        <v>1911</v>
      </c>
      <c r="G118" s="5" t="s">
        <v>1618</v>
      </c>
      <c r="H118" s="5" t="s">
        <v>1912</v>
      </c>
      <c r="J118" s="5" t="s">
        <v>2909</v>
      </c>
    </row>
    <row r="119" spans="1:10">
      <c r="A119" s="5">
        <v>118</v>
      </c>
      <c r="B119" s="5" t="s">
        <v>1442</v>
      </c>
      <c r="C119" s="5" t="s">
        <v>169</v>
      </c>
      <c r="D119" s="5" t="s">
        <v>2956</v>
      </c>
      <c r="E119" s="5" t="s">
        <v>2957</v>
      </c>
      <c r="F119" s="5" t="s">
        <v>2958</v>
      </c>
      <c r="G119" s="5" t="s">
        <v>1572</v>
      </c>
      <c r="J119" s="5" t="s">
        <v>2909</v>
      </c>
    </row>
    <row r="120" spans="1:10">
      <c r="A120" s="5">
        <v>119</v>
      </c>
      <c r="B120" s="5" t="s">
        <v>1442</v>
      </c>
      <c r="C120" s="5" t="s">
        <v>169</v>
      </c>
      <c r="D120" s="5" t="s">
        <v>1913</v>
      </c>
      <c r="E120" s="5" t="s">
        <v>1914</v>
      </c>
      <c r="F120" s="5" t="s">
        <v>1915</v>
      </c>
      <c r="G120" s="5" t="s">
        <v>1686</v>
      </c>
      <c r="J120" s="5" t="s">
        <v>2909</v>
      </c>
    </row>
    <row r="121" spans="1:10">
      <c r="A121" s="5">
        <v>120</v>
      </c>
      <c r="B121" s="5" t="s">
        <v>1442</v>
      </c>
      <c r="C121" s="5" t="s">
        <v>169</v>
      </c>
      <c r="D121" s="5" t="s">
        <v>1916</v>
      </c>
      <c r="E121" s="5" t="s">
        <v>1917</v>
      </c>
      <c r="F121" s="5" t="s">
        <v>1918</v>
      </c>
      <c r="G121" s="5" t="s">
        <v>1506</v>
      </c>
      <c r="H121" s="5" t="s">
        <v>1919</v>
      </c>
      <c r="J121" s="5" t="s">
        <v>2909</v>
      </c>
    </row>
    <row r="122" spans="1:10">
      <c r="A122" s="5">
        <v>121</v>
      </c>
      <c r="B122" s="5" t="s">
        <v>1442</v>
      </c>
      <c r="C122" s="5" t="s">
        <v>169</v>
      </c>
      <c r="D122" s="5" t="s">
        <v>1920</v>
      </c>
      <c r="E122" s="5" t="s">
        <v>1921</v>
      </c>
      <c r="F122" s="5" t="s">
        <v>1922</v>
      </c>
      <c r="G122" s="5" t="s">
        <v>1923</v>
      </c>
      <c r="J122" s="5" t="s">
        <v>2909</v>
      </c>
    </row>
    <row r="123" spans="1:10">
      <c r="A123" s="5">
        <v>122</v>
      </c>
      <c r="B123" s="5" t="s">
        <v>1442</v>
      </c>
      <c r="C123" s="5" t="s">
        <v>169</v>
      </c>
      <c r="D123" s="5" t="s">
        <v>1924</v>
      </c>
      <c r="E123" s="5" t="s">
        <v>1925</v>
      </c>
      <c r="F123" s="5" t="s">
        <v>1926</v>
      </c>
      <c r="G123" s="5" t="s">
        <v>1450</v>
      </c>
      <c r="H123" s="5" t="s">
        <v>1927</v>
      </c>
      <c r="J123" s="5" t="s">
        <v>2909</v>
      </c>
    </row>
    <row r="124" spans="1:10">
      <c r="A124" s="5">
        <v>123</v>
      </c>
      <c r="B124" s="5" t="s">
        <v>1442</v>
      </c>
      <c r="C124" s="5" t="s">
        <v>169</v>
      </c>
      <c r="D124" s="5" t="s">
        <v>1928</v>
      </c>
      <c r="E124" s="5" t="s">
        <v>1929</v>
      </c>
      <c r="F124" s="5" t="s">
        <v>1930</v>
      </c>
      <c r="G124" s="5" t="s">
        <v>1699</v>
      </c>
      <c r="H124" s="5" t="s">
        <v>1931</v>
      </c>
      <c r="J124" s="5" t="s">
        <v>2909</v>
      </c>
    </row>
    <row r="125" spans="1:10">
      <c r="A125" s="5">
        <v>124</v>
      </c>
      <c r="B125" s="5" t="s">
        <v>1442</v>
      </c>
      <c r="C125" s="5" t="s">
        <v>169</v>
      </c>
      <c r="D125" s="5" t="s">
        <v>1932</v>
      </c>
      <c r="E125" s="5" t="s">
        <v>1933</v>
      </c>
      <c r="F125" s="5" t="s">
        <v>1934</v>
      </c>
      <c r="G125" s="5" t="s">
        <v>1736</v>
      </c>
      <c r="H125" s="5" t="s">
        <v>1935</v>
      </c>
      <c r="J125" s="5" t="s">
        <v>2909</v>
      </c>
    </row>
    <row r="126" spans="1:10">
      <c r="A126" s="5">
        <v>125</v>
      </c>
      <c r="B126" s="5" t="s">
        <v>1442</v>
      </c>
      <c r="C126" s="5" t="s">
        <v>169</v>
      </c>
      <c r="D126" s="5" t="s">
        <v>1936</v>
      </c>
      <c r="E126" s="5" t="s">
        <v>1937</v>
      </c>
      <c r="F126" s="5" t="s">
        <v>1938</v>
      </c>
      <c r="G126" s="5" t="s">
        <v>1939</v>
      </c>
      <c r="J126" s="5" t="s">
        <v>2909</v>
      </c>
    </row>
    <row r="127" spans="1:10">
      <c r="A127" s="5">
        <v>126</v>
      </c>
      <c r="B127" s="5" t="s">
        <v>1442</v>
      </c>
      <c r="C127" s="5" t="s">
        <v>169</v>
      </c>
      <c r="D127" s="5" t="s">
        <v>1940</v>
      </c>
      <c r="E127" s="5" t="s">
        <v>1941</v>
      </c>
      <c r="F127" s="5" t="s">
        <v>1942</v>
      </c>
      <c r="G127" s="5" t="s">
        <v>1659</v>
      </c>
      <c r="H127" s="5" t="s">
        <v>1803</v>
      </c>
      <c r="J127" s="5" t="s">
        <v>2909</v>
      </c>
    </row>
    <row r="128" spans="1:10">
      <c r="A128" s="5">
        <v>127</v>
      </c>
      <c r="B128" s="5" t="s">
        <v>1442</v>
      </c>
      <c r="C128" s="5" t="s">
        <v>169</v>
      </c>
      <c r="D128" s="5" t="s">
        <v>1943</v>
      </c>
      <c r="E128" s="5" t="s">
        <v>1944</v>
      </c>
      <c r="F128" s="5" t="s">
        <v>1945</v>
      </c>
      <c r="G128" s="5" t="s">
        <v>1618</v>
      </c>
      <c r="H128" s="5" t="s">
        <v>1946</v>
      </c>
      <c r="J128" s="5" t="s">
        <v>2909</v>
      </c>
    </row>
    <row r="129" spans="1:10">
      <c r="A129" s="5">
        <v>128</v>
      </c>
      <c r="B129" s="5" t="s">
        <v>1442</v>
      </c>
      <c r="C129" s="5" t="s">
        <v>169</v>
      </c>
      <c r="D129" s="5" t="s">
        <v>1947</v>
      </c>
      <c r="E129" s="5" t="s">
        <v>1948</v>
      </c>
      <c r="F129" s="5" t="s">
        <v>1949</v>
      </c>
      <c r="G129" s="5" t="s">
        <v>1473</v>
      </c>
      <c r="H129" s="5" t="s">
        <v>1950</v>
      </c>
      <c r="J129" s="5" t="s">
        <v>2909</v>
      </c>
    </row>
    <row r="130" spans="1:10">
      <c r="A130" s="5">
        <v>129</v>
      </c>
      <c r="B130" s="5" t="s">
        <v>1442</v>
      </c>
      <c r="C130" s="5" t="s">
        <v>169</v>
      </c>
      <c r="D130" s="5" t="s">
        <v>1951</v>
      </c>
      <c r="E130" s="5" t="s">
        <v>1952</v>
      </c>
      <c r="F130" s="5" t="s">
        <v>1953</v>
      </c>
      <c r="G130" s="5" t="s">
        <v>1553</v>
      </c>
      <c r="H130" s="5" t="s">
        <v>1954</v>
      </c>
      <c r="J130" s="5" t="s">
        <v>2909</v>
      </c>
    </row>
    <row r="131" spans="1:10">
      <c r="A131" s="5">
        <v>130</v>
      </c>
      <c r="B131" s="5" t="s">
        <v>1442</v>
      </c>
      <c r="C131" s="5" t="s">
        <v>169</v>
      </c>
      <c r="D131" s="5" t="s">
        <v>1955</v>
      </c>
      <c r="E131" s="5" t="s">
        <v>1956</v>
      </c>
      <c r="F131" s="5" t="s">
        <v>1957</v>
      </c>
      <c r="G131" s="5" t="s">
        <v>1506</v>
      </c>
      <c r="H131" s="5" t="s">
        <v>1958</v>
      </c>
      <c r="J131" s="5" t="s">
        <v>2909</v>
      </c>
    </row>
    <row r="132" spans="1:10">
      <c r="A132" s="5">
        <v>131</v>
      </c>
      <c r="B132" s="5" t="s">
        <v>1442</v>
      </c>
      <c r="C132" s="5" t="s">
        <v>169</v>
      </c>
      <c r="D132" s="5" t="s">
        <v>1959</v>
      </c>
      <c r="E132" s="5" t="s">
        <v>1960</v>
      </c>
      <c r="F132" s="5" t="s">
        <v>1961</v>
      </c>
      <c r="G132" s="5" t="s">
        <v>1450</v>
      </c>
      <c r="H132" s="5" t="s">
        <v>1962</v>
      </c>
      <c r="J132" s="5" t="s">
        <v>2909</v>
      </c>
    </row>
    <row r="133" spans="1:10">
      <c r="A133" s="5">
        <v>132</v>
      </c>
      <c r="B133" s="5" t="s">
        <v>1442</v>
      </c>
      <c r="C133" s="5" t="s">
        <v>169</v>
      </c>
      <c r="D133" s="5" t="s">
        <v>1963</v>
      </c>
      <c r="E133" s="5" t="s">
        <v>1964</v>
      </c>
      <c r="F133" s="5" t="s">
        <v>1965</v>
      </c>
      <c r="G133" s="5" t="s">
        <v>1511</v>
      </c>
      <c r="H133" s="5" t="s">
        <v>1966</v>
      </c>
      <c r="J133" s="5" t="s">
        <v>2909</v>
      </c>
    </row>
    <row r="134" spans="1:10">
      <c r="A134" s="5">
        <v>133</v>
      </c>
      <c r="B134" s="5" t="s">
        <v>1442</v>
      </c>
      <c r="C134" s="5" t="s">
        <v>169</v>
      </c>
      <c r="D134" s="5" t="s">
        <v>1967</v>
      </c>
      <c r="E134" s="5" t="s">
        <v>1968</v>
      </c>
      <c r="F134" s="5" t="s">
        <v>1969</v>
      </c>
      <c r="G134" s="5" t="s">
        <v>1572</v>
      </c>
      <c r="H134" s="5" t="s">
        <v>1970</v>
      </c>
      <c r="J134" s="5" t="s">
        <v>2909</v>
      </c>
    </row>
    <row r="135" spans="1:10">
      <c r="A135" s="5">
        <v>134</v>
      </c>
      <c r="B135" s="5" t="s">
        <v>1442</v>
      </c>
      <c r="C135" s="5" t="s">
        <v>169</v>
      </c>
      <c r="D135" s="5" t="s">
        <v>1971</v>
      </c>
      <c r="E135" s="5" t="s">
        <v>1972</v>
      </c>
      <c r="F135" s="5" t="s">
        <v>1973</v>
      </c>
      <c r="G135" s="5" t="s">
        <v>1473</v>
      </c>
      <c r="H135" s="5" t="s">
        <v>1974</v>
      </c>
      <c r="J135" s="5" t="s">
        <v>2909</v>
      </c>
    </row>
    <row r="136" spans="1:10">
      <c r="A136" s="5">
        <v>135</v>
      </c>
      <c r="B136" s="5" t="s">
        <v>1442</v>
      </c>
      <c r="C136" s="5" t="s">
        <v>169</v>
      </c>
      <c r="D136" s="5" t="s">
        <v>1975</v>
      </c>
      <c r="E136" s="5" t="s">
        <v>1976</v>
      </c>
      <c r="F136" s="5" t="s">
        <v>1977</v>
      </c>
      <c r="G136" s="5" t="s">
        <v>1459</v>
      </c>
      <c r="H136" s="5" t="s">
        <v>1978</v>
      </c>
      <c r="J136" s="5" t="s">
        <v>2909</v>
      </c>
    </row>
    <row r="137" spans="1:10">
      <c r="A137" s="5">
        <v>136</v>
      </c>
      <c r="B137" s="5" t="s">
        <v>1442</v>
      </c>
      <c r="C137" s="5" t="s">
        <v>169</v>
      </c>
      <c r="D137" s="5" t="s">
        <v>1979</v>
      </c>
      <c r="E137" s="5" t="s">
        <v>1980</v>
      </c>
      <c r="F137" s="5" t="s">
        <v>1981</v>
      </c>
      <c r="G137" s="5" t="s">
        <v>1455</v>
      </c>
      <c r="H137" s="5" t="s">
        <v>1982</v>
      </c>
      <c r="J137" s="5" t="s">
        <v>2909</v>
      </c>
    </row>
    <row r="138" spans="1:10">
      <c r="A138" s="5">
        <v>137</v>
      </c>
      <c r="B138" s="5" t="s">
        <v>1442</v>
      </c>
      <c r="C138" s="5" t="s">
        <v>169</v>
      </c>
      <c r="D138" s="5" t="s">
        <v>2959</v>
      </c>
      <c r="E138" s="5" t="s">
        <v>2960</v>
      </c>
      <c r="F138" s="5" t="s">
        <v>2961</v>
      </c>
      <c r="G138" s="5" t="s">
        <v>1548</v>
      </c>
      <c r="J138" s="5" t="s">
        <v>2909</v>
      </c>
    </row>
    <row r="139" spans="1:10">
      <c r="A139" s="5">
        <v>138</v>
      </c>
      <c r="B139" s="5" t="s">
        <v>1442</v>
      </c>
      <c r="C139" s="5" t="s">
        <v>169</v>
      </c>
      <c r="D139" s="5" t="s">
        <v>1983</v>
      </c>
      <c r="E139" s="5" t="s">
        <v>1984</v>
      </c>
      <c r="F139" s="5" t="s">
        <v>1985</v>
      </c>
      <c r="G139" s="5" t="s">
        <v>1986</v>
      </c>
      <c r="H139" s="5" t="s">
        <v>1987</v>
      </c>
      <c r="J139" s="5" t="s">
        <v>2909</v>
      </c>
    </row>
    <row r="140" spans="1:10">
      <c r="A140" s="5">
        <v>139</v>
      </c>
      <c r="B140" s="5" t="s">
        <v>1442</v>
      </c>
      <c r="C140" s="5" t="s">
        <v>169</v>
      </c>
      <c r="D140" s="5" t="s">
        <v>1988</v>
      </c>
      <c r="E140" s="5" t="s">
        <v>1989</v>
      </c>
      <c r="F140" s="5" t="s">
        <v>1990</v>
      </c>
      <c r="G140" s="5" t="s">
        <v>1561</v>
      </c>
      <c r="J140" s="5" t="s">
        <v>2909</v>
      </c>
    </row>
    <row r="141" spans="1:10">
      <c r="A141" s="5">
        <v>140</v>
      </c>
      <c r="B141" s="5" t="s">
        <v>1442</v>
      </c>
      <c r="C141" s="5" t="s">
        <v>169</v>
      </c>
      <c r="D141" s="5" t="s">
        <v>1991</v>
      </c>
      <c r="E141" s="5" t="s">
        <v>1992</v>
      </c>
      <c r="F141" s="5" t="s">
        <v>1993</v>
      </c>
      <c r="G141" s="5" t="s">
        <v>1572</v>
      </c>
      <c r="H141" s="5" t="s">
        <v>1994</v>
      </c>
      <c r="J141" s="5" t="s">
        <v>2909</v>
      </c>
    </row>
    <row r="142" spans="1:10">
      <c r="A142" s="5">
        <v>141</v>
      </c>
      <c r="B142" s="5" t="s">
        <v>1442</v>
      </c>
      <c r="C142" s="5" t="s">
        <v>169</v>
      </c>
      <c r="D142" s="5" t="s">
        <v>1995</v>
      </c>
      <c r="E142" s="5" t="s">
        <v>1996</v>
      </c>
      <c r="F142" s="5" t="s">
        <v>1997</v>
      </c>
      <c r="G142" s="5" t="s">
        <v>1473</v>
      </c>
      <c r="I142" s="5" t="s">
        <v>2962</v>
      </c>
      <c r="J142" s="5" t="s">
        <v>2909</v>
      </c>
    </row>
    <row r="143" spans="1:10">
      <c r="A143" s="5">
        <v>142</v>
      </c>
      <c r="B143" s="5" t="s">
        <v>1442</v>
      </c>
      <c r="C143" s="5" t="s">
        <v>169</v>
      </c>
      <c r="D143" s="5" t="s">
        <v>1998</v>
      </c>
      <c r="E143" s="5" t="s">
        <v>1999</v>
      </c>
      <c r="F143" s="5" t="s">
        <v>2000</v>
      </c>
      <c r="G143" s="5" t="s">
        <v>1548</v>
      </c>
      <c r="J143" s="5" t="s">
        <v>2909</v>
      </c>
    </row>
    <row r="144" spans="1:10">
      <c r="A144" s="5">
        <v>143</v>
      </c>
      <c r="B144" s="5" t="s">
        <v>1442</v>
      </c>
      <c r="C144" s="5" t="s">
        <v>169</v>
      </c>
      <c r="D144" s="5" t="s">
        <v>2001</v>
      </c>
      <c r="E144" s="5" t="s">
        <v>2002</v>
      </c>
      <c r="F144" s="5" t="s">
        <v>2003</v>
      </c>
      <c r="G144" s="5" t="s">
        <v>1654</v>
      </c>
      <c r="J144" s="5" t="s">
        <v>2909</v>
      </c>
    </row>
    <row r="145" spans="1:10">
      <c r="A145" s="5">
        <v>144</v>
      </c>
      <c r="B145" s="5" t="s">
        <v>1442</v>
      </c>
      <c r="C145" s="5" t="s">
        <v>169</v>
      </c>
      <c r="D145" s="5" t="s">
        <v>2004</v>
      </c>
      <c r="E145" s="5" t="s">
        <v>2005</v>
      </c>
      <c r="F145" s="5" t="s">
        <v>2006</v>
      </c>
      <c r="G145" s="5" t="s">
        <v>1740</v>
      </c>
      <c r="J145" s="5" t="s">
        <v>2909</v>
      </c>
    </row>
    <row r="146" spans="1:10">
      <c r="A146" s="5">
        <v>145</v>
      </c>
      <c r="B146" s="5" t="s">
        <v>1442</v>
      </c>
      <c r="C146" s="5" t="s">
        <v>169</v>
      </c>
      <c r="D146" s="5" t="s">
        <v>2007</v>
      </c>
      <c r="E146" s="5" t="s">
        <v>2008</v>
      </c>
      <c r="F146" s="5" t="s">
        <v>2009</v>
      </c>
      <c r="G146" s="5" t="s">
        <v>1736</v>
      </c>
      <c r="H146" s="5" t="s">
        <v>1687</v>
      </c>
      <c r="J146" s="5" t="s">
        <v>2909</v>
      </c>
    </row>
    <row r="147" spans="1:10">
      <c r="A147" s="5">
        <v>146</v>
      </c>
      <c r="B147" s="5" t="s">
        <v>1442</v>
      </c>
      <c r="C147" s="5" t="s">
        <v>169</v>
      </c>
      <c r="D147" s="5" t="s">
        <v>2010</v>
      </c>
      <c r="E147" s="5" t="s">
        <v>2011</v>
      </c>
      <c r="F147" s="5" t="s">
        <v>2012</v>
      </c>
      <c r="G147" s="5" t="s">
        <v>1572</v>
      </c>
      <c r="H147" s="5" t="s">
        <v>2013</v>
      </c>
      <c r="J147" s="5" t="s">
        <v>2909</v>
      </c>
    </row>
    <row r="148" spans="1:10">
      <c r="A148" s="5">
        <v>147</v>
      </c>
      <c r="B148" s="5" t="s">
        <v>1442</v>
      </c>
      <c r="C148" s="5" t="s">
        <v>169</v>
      </c>
      <c r="D148" s="5" t="s">
        <v>2014</v>
      </c>
      <c r="E148" s="5" t="s">
        <v>2015</v>
      </c>
      <c r="F148" s="5" t="s">
        <v>2016</v>
      </c>
      <c r="G148" s="5" t="s">
        <v>1618</v>
      </c>
      <c r="J148" s="5" t="s">
        <v>2909</v>
      </c>
    </row>
    <row r="149" spans="1:10">
      <c r="A149" s="5">
        <v>148</v>
      </c>
      <c r="B149" s="5" t="s">
        <v>1442</v>
      </c>
      <c r="C149" s="5" t="s">
        <v>169</v>
      </c>
      <c r="D149" s="5" t="s">
        <v>2017</v>
      </c>
      <c r="E149" s="5" t="s">
        <v>2018</v>
      </c>
      <c r="F149" s="5" t="s">
        <v>2019</v>
      </c>
      <c r="G149" s="5" t="s">
        <v>1473</v>
      </c>
      <c r="H149" s="5" t="s">
        <v>2020</v>
      </c>
      <c r="J149" s="5" t="s">
        <v>2909</v>
      </c>
    </row>
    <row r="150" spans="1:10">
      <c r="A150" s="5">
        <v>149</v>
      </c>
      <c r="B150" s="5" t="s">
        <v>1442</v>
      </c>
      <c r="C150" s="5" t="s">
        <v>169</v>
      </c>
      <c r="D150" s="5" t="s">
        <v>2021</v>
      </c>
      <c r="E150" s="5" t="s">
        <v>2022</v>
      </c>
      <c r="F150" s="5" t="s">
        <v>2023</v>
      </c>
      <c r="G150" s="5" t="s">
        <v>1459</v>
      </c>
      <c r="H150" s="5" t="s">
        <v>2024</v>
      </c>
      <c r="J150" s="5" t="s">
        <v>2909</v>
      </c>
    </row>
    <row r="151" spans="1:10">
      <c r="A151" s="5">
        <v>150</v>
      </c>
      <c r="B151" s="5" t="s">
        <v>1442</v>
      </c>
      <c r="C151" s="5" t="s">
        <v>169</v>
      </c>
      <c r="D151" s="5" t="s">
        <v>2025</v>
      </c>
      <c r="E151" s="5" t="s">
        <v>2026</v>
      </c>
      <c r="F151" s="5" t="s">
        <v>2027</v>
      </c>
      <c r="G151" s="5" t="s">
        <v>1590</v>
      </c>
      <c r="H151" s="5" t="s">
        <v>1687</v>
      </c>
      <c r="J151" s="5" t="s">
        <v>2909</v>
      </c>
    </row>
    <row r="152" spans="1:10">
      <c r="A152" s="5">
        <v>151</v>
      </c>
      <c r="B152" s="5" t="s">
        <v>1442</v>
      </c>
      <c r="C152" s="5" t="s">
        <v>169</v>
      </c>
      <c r="D152" s="5" t="s">
        <v>2028</v>
      </c>
      <c r="E152" s="5" t="s">
        <v>2029</v>
      </c>
      <c r="F152" s="5" t="s">
        <v>2030</v>
      </c>
      <c r="G152" s="5" t="s">
        <v>1473</v>
      </c>
      <c r="H152" s="5" t="s">
        <v>2031</v>
      </c>
      <c r="J152" s="5" t="s">
        <v>2909</v>
      </c>
    </row>
    <row r="153" spans="1:10">
      <c r="A153" s="5">
        <v>152</v>
      </c>
      <c r="B153" s="5" t="s">
        <v>1442</v>
      </c>
      <c r="C153" s="5" t="s">
        <v>169</v>
      </c>
      <c r="D153" s="5" t="s">
        <v>2032</v>
      </c>
      <c r="E153" s="5" t="s">
        <v>2033</v>
      </c>
      <c r="F153" s="5" t="s">
        <v>2034</v>
      </c>
      <c r="G153" s="5" t="s">
        <v>1572</v>
      </c>
      <c r="H153" s="5" t="s">
        <v>2035</v>
      </c>
      <c r="J153" s="5" t="s">
        <v>2909</v>
      </c>
    </row>
    <row r="154" spans="1:10">
      <c r="A154" s="5">
        <v>153</v>
      </c>
      <c r="B154" s="5" t="s">
        <v>1442</v>
      </c>
      <c r="C154" s="5" t="s">
        <v>169</v>
      </c>
      <c r="D154" s="5" t="s">
        <v>2036</v>
      </c>
      <c r="E154" s="5" t="s">
        <v>2037</v>
      </c>
      <c r="F154" s="5" t="s">
        <v>2038</v>
      </c>
      <c r="G154" s="5" t="s">
        <v>1691</v>
      </c>
      <c r="H154" s="5" t="s">
        <v>2039</v>
      </c>
      <c r="J154" s="5" t="s">
        <v>2909</v>
      </c>
    </row>
    <row r="155" spans="1:10">
      <c r="A155" s="5">
        <v>154</v>
      </c>
      <c r="B155" s="5" t="s">
        <v>1442</v>
      </c>
      <c r="C155" s="5" t="s">
        <v>169</v>
      </c>
      <c r="D155" s="5" t="s">
        <v>2040</v>
      </c>
      <c r="E155" s="5" t="s">
        <v>2041</v>
      </c>
      <c r="F155" s="5" t="s">
        <v>2042</v>
      </c>
      <c r="G155" s="5" t="s">
        <v>1764</v>
      </c>
      <c r="H155" s="5" t="s">
        <v>1803</v>
      </c>
      <c r="J155" s="5" t="s">
        <v>2909</v>
      </c>
    </row>
    <row r="156" spans="1:10">
      <c r="A156" s="5">
        <v>155</v>
      </c>
      <c r="B156" s="5" t="s">
        <v>1442</v>
      </c>
      <c r="C156" s="5" t="s">
        <v>169</v>
      </c>
      <c r="D156" s="5" t="s">
        <v>2043</v>
      </c>
      <c r="E156" s="5" t="s">
        <v>2044</v>
      </c>
      <c r="F156" s="5" t="s">
        <v>2045</v>
      </c>
      <c r="G156" s="5" t="s">
        <v>1553</v>
      </c>
      <c r="J156" s="5" t="s">
        <v>2909</v>
      </c>
    </row>
    <row r="157" spans="1:10">
      <c r="A157" s="5">
        <v>156</v>
      </c>
      <c r="B157" s="5" t="s">
        <v>1442</v>
      </c>
      <c r="C157" s="5" t="s">
        <v>169</v>
      </c>
      <c r="D157" s="5" t="s">
        <v>2046</v>
      </c>
      <c r="E157" s="5" t="s">
        <v>2047</v>
      </c>
      <c r="F157" s="5" t="s">
        <v>2048</v>
      </c>
      <c r="G157" s="5" t="s">
        <v>1553</v>
      </c>
      <c r="H157" s="5" t="s">
        <v>2049</v>
      </c>
      <c r="J157" s="5" t="s">
        <v>2909</v>
      </c>
    </row>
    <row r="158" spans="1:10">
      <c r="A158" s="5">
        <v>157</v>
      </c>
      <c r="B158" s="5" t="s">
        <v>1442</v>
      </c>
      <c r="C158" s="5" t="s">
        <v>169</v>
      </c>
      <c r="D158" s="5" t="s">
        <v>2050</v>
      </c>
      <c r="E158" s="5" t="s">
        <v>2051</v>
      </c>
      <c r="F158" s="5" t="s">
        <v>2052</v>
      </c>
      <c r="G158" s="5" t="s">
        <v>1450</v>
      </c>
      <c r="H158" s="5" t="s">
        <v>2053</v>
      </c>
      <c r="J158" s="5" t="s">
        <v>2909</v>
      </c>
    </row>
    <row r="159" spans="1:10">
      <c r="A159" s="5">
        <v>158</v>
      </c>
      <c r="B159" s="5" t="s">
        <v>1442</v>
      </c>
      <c r="C159" s="5" t="s">
        <v>169</v>
      </c>
      <c r="D159" s="5" t="s">
        <v>2054</v>
      </c>
      <c r="E159" s="5" t="s">
        <v>2055</v>
      </c>
      <c r="F159" s="5" t="s">
        <v>2056</v>
      </c>
      <c r="G159" s="5" t="s">
        <v>1548</v>
      </c>
      <c r="H159" s="5" t="s">
        <v>2057</v>
      </c>
      <c r="J159" s="5" t="s">
        <v>2909</v>
      </c>
    </row>
    <row r="160" spans="1:10">
      <c r="A160" s="5">
        <v>159</v>
      </c>
      <c r="B160" s="5" t="s">
        <v>1442</v>
      </c>
      <c r="C160" s="5" t="s">
        <v>169</v>
      </c>
      <c r="D160" s="5" t="s">
        <v>2058</v>
      </c>
      <c r="E160" s="5" t="s">
        <v>2059</v>
      </c>
      <c r="F160" s="5" t="s">
        <v>2060</v>
      </c>
      <c r="G160" s="5" t="s">
        <v>1553</v>
      </c>
      <c r="H160" s="5" t="s">
        <v>2061</v>
      </c>
      <c r="J160" s="5" t="s">
        <v>2909</v>
      </c>
    </row>
    <row r="161" spans="1:10">
      <c r="A161" s="5">
        <v>160</v>
      </c>
      <c r="B161" s="5" t="s">
        <v>1442</v>
      </c>
      <c r="C161" s="5" t="s">
        <v>169</v>
      </c>
      <c r="D161" s="5" t="s">
        <v>2062</v>
      </c>
      <c r="E161" s="5" t="s">
        <v>2063</v>
      </c>
      <c r="F161" s="5" t="s">
        <v>2064</v>
      </c>
      <c r="G161" s="5" t="s">
        <v>1455</v>
      </c>
      <c r="H161" s="5" t="s">
        <v>2065</v>
      </c>
      <c r="J161" s="5" t="s">
        <v>2909</v>
      </c>
    </row>
    <row r="162" spans="1:10">
      <c r="A162" s="5">
        <v>161</v>
      </c>
      <c r="B162" s="5" t="s">
        <v>1442</v>
      </c>
      <c r="C162" s="5" t="s">
        <v>169</v>
      </c>
      <c r="D162" s="5" t="s">
        <v>2066</v>
      </c>
      <c r="E162" s="5" t="s">
        <v>2067</v>
      </c>
      <c r="F162" s="5" t="s">
        <v>2068</v>
      </c>
      <c r="G162" s="5" t="s">
        <v>1676</v>
      </c>
      <c r="J162" s="5" t="s">
        <v>2909</v>
      </c>
    </row>
    <row r="163" spans="1:10">
      <c r="A163" s="5">
        <v>162</v>
      </c>
      <c r="B163" s="5" t="s">
        <v>1442</v>
      </c>
      <c r="C163" s="5" t="s">
        <v>169</v>
      </c>
      <c r="D163" s="5" t="s">
        <v>2069</v>
      </c>
      <c r="E163" s="5" t="s">
        <v>2070</v>
      </c>
      <c r="F163" s="5" t="s">
        <v>2071</v>
      </c>
      <c r="G163" s="5" t="s">
        <v>1691</v>
      </c>
      <c r="H163" s="5" t="s">
        <v>2072</v>
      </c>
      <c r="J163" s="5" t="s">
        <v>2909</v>
      </c>
    </row>
    <row r="164" spans="1:10">
      <c r="A164" s="5">
        <v>163</v>
      </c>
      <c r="B164" s="5" t="s">
        <v>1442</v>
      </c>
      <c r="C164" s="5" t="s">
        <v>169</v>
      </c>
      <c r="D164" s="5" t="s">
        <v>2073</v>
      </c>
      <c r="E164" s="5" t="s">
        <v>2074</v>
      </c>
      <c r="F164" s="5" t="s">
        <v>2075</v>
      </c>
      <c r="G164" s="5" t="s">
        <v>1731</v>
      </c>
      <c r="H164" s="5" t="s">
        <v>2076</v>
      </c>
      <c r="J164" s="5" t="s">
        <v>2909</v>
      </c>
    </row>
    <row r="165" spans="1:10">
      <c r="A165" s="5">
        <v>164</v>
      </c>
      <c r="B165" s="5" t="s">
        <v>1442</v>
      </c>
      <c r="C165" s="5" t="s">
        <v>169</v>
      </c>
      <c r="D165" s="5" t="s">
        <v>2077</v>
      </c>
      <c r="E165" s="5" t="s">
        <v>2078</v>
      </c>
      <c r="F165" s="5" t="s">
        <v>2079</v>
      </c>
      <c r="G165" s="5" t="s">
        <v>1731</v>
      </c>
      <c r="H165" s="5" t="s">
        <v>2061</v>
      </c>
      <c r="J165" s="5" t="s">
        <v>2909</v>
      </c>
    </row>
    <row r="166" spans="1:10">
      <c r="A166" s="5">
        <v>165</v>
      </c>
      <c r="B166" s="5" t="s">
        <v>1442</v>
      </c>
      <c r="C166" s="5" t="s">
        <v>169</v>
      </c>
      <c r="D166" s="5" t="s">
        <v>2080</v>
      </c>
      <c r="E166" s="5" t="s">
        <v>2081</v>
      </c>
      <c r="F166" s="5" t="s">
        <v>2082</v>
      </c>
      <c r="G166" s="5" t="s">
        <v>1731</v>
      </c>
      <c r="H166" s="5" t="s">
        <v>2083</v>
      </c>
      <c r="J166" s="5" t="s">
        <v>2909</v>
      </c>
    </row>
    <row r="167" spans="1:10">
      <c r="A167" s="5">
        <v>166</v>
      </c>
      <c r="B167" s="5" t="s">
        <v>1442</v>
      </c>
      <c r="C167" s="5" t="s">
        <v>169</v>
      </c>
      <c r="D167" s="5" t="s">
        <v>2084</v>
      </c>
      <c r="E167" s="5" t="s">
        <v>2085</v>
      </c>
      <c r="F167" s="5" t="s">
        <v>2086</v>
      </c>
      <c r="G167" s="5" t="s">
        <v>1764</v>
      </c>
      <c r="H167" s="5" t="s">
        <v>2087</v>
      </c>
      <c r="J167" s="5" t="s">
        <v>2909</v>
      </c>
    </row>
    <row r="168" spans="1:10">
      <c r="A168" s="5">
        <v>167</v>
      </c>
      <c r="B168" s="5" t="s">
        <v>1442</v>
      </c>
      <c r="C168" s="5" t="s">
        <v>169</v>
      </c>
      <c r="D168" s="5" t="s">
        <v>2088</v>
      </c>
      <c r="E168" s="5" t="s">
        <v>2089</v>
      </c>
      <c r="F168" s="5" t="s">
        <v>2090</v>
      </c>
      <c r="G168" s="5" t="s">
        <v>1623</v>
      </c>
      <c r="H168" s="5" t="s">
        <v>2091</v>
      </c>
      <c r="J168" s="5" t="s">
        <v>2909</v>
      </c>
    </row>
    <row r="169" spans="1:10">
      <c r="A169" s="5">
        <v>168</v>
      </c>
      <c r="B169" s="5" t="s">
        <v>1442</v>
      </c>
      <c r="C169" s="5" t="s">
        <v>169</v>
      </c>
      <c r="D169" s="5" t="s">
        <v>2092</v>
      </c>
      <c r="E169" s="5" t="s">
        <v>2093</v>
      </c>
      <c r="F169" s="5" t="s">
        <v>2094</v>
      </c>
      <c r="G169" s="5" t="s">
        <v>1561</v>
      </c>
      <c r="H169" s="5" t="s">
        <v>2095</v>
      </c>
      <c r="J169" s="5" t="s">
        <v>2909</v>
      </c>
    </row>
    <row r="170" spans="1:10">
      <c r="A170" s="5">
        <v>169</v>
      </c>
      <c r="B170" s="5" t="s">
        <v>1442</v>
      </c>
      <c r="C170" s="5" t="s">
        <v>169</v>
      </c>
      <c r="D170" s="5" t="s">
        <v>2096</v>
      </c>
      <c r="E170" s="5" t="s">
        <v>2097</v>
      </c>
      <c r="F170" s="5" t="s">
        <v>2098</v>
      </c>
      <c r="G170" s="5" t="s">
        <v>1590</v>
      </c>
      <c r="H170" s="5" t="s">
        <v>2099</v>
      </c>
      <c r="J170" s="5" t="s">
        <v>2909</v>
      </c>
    </row>
    <row r="171" spans="1:10">
      <c r="A171" s="5">
        <v>170</v>
      </c>
      <c r="B171" s="5" t="s">
        <v>1442</v>
      </c>
      <c r="C171" s="5" t="s">
        <v>169</v>
      </c>
      <c r="D171" s="5" t="s">
        <v>2100</v>
      </c>
      <c r="E171" s="5" t="s">
        <v>2101</v>
      </c>
      <c r="F171" s="5" t="s">
        <v>2102</v>
      </c>
      <c r="G171" s="5" t="s">
        <v>1623</v>
      </c>
      <c r="H171" s="5" t="s">
        <v>2103</v>
      </c>
      <c r="J171" s="5" t="s">
        <v>2909</v>
      </c>
    </row>
    <row r="172" spans="1:10">
      <c r="A172" s="5">
        <v>171</v>
      </c>
      <c r="B172" s="5" t="s">
        <v>1442</v>
      </c>
      <c r="C172" s="5" t="s">
        <v>169</v>
      </c>
      <c r="D172" s="5" t="s">
        <v>2104</v>
      </c>
      <c r="E172" s="5" t="s">
        <v>2105</v>
      </c>
      <c r="F172" s="5" t="s">
        <v>2106</v>
      </c>
      <c r="G172" s="5" t="s">
        <v>1789</v>
      </c>
      <c r="H172" s="5" t="s">
        <v>2107</v>
      </c>
      <c r="J172" s="5" t="s">
        <v>2909</v>
      </c>
    </row>
    <row r="173" spans="1:10">
      <c r="A173" s="5">
        <v>172</v>
      </c>
      <c r="B173" s="5" t="s">
        <v>1442</v>
      </c>
      <c r="C173" s="5" t="s">
        <v>169</v>
      </c>
      <c r="D173" s="5" t="s">
        <v>2108</v>
      </c>
      <c r="E173" s="5" t="s">
        <v>2109</v>
      </c>
      <c r="F173" s="5" t="s">
        <v>2110</v>
      </c>
      <c r="G173" s="5" t="s">
        <v>1654</v>
      </c>
      <c r="H173" s="5" t="s">
        <v>2111</v>
      </c>
      <c r="J173" s="5" t="s">
        <v>2909</v>
      </c>
    </row>
    <row r="174" spans="1:10">
      <c r="A174" s="5">
        <v>173</v>
      </c>
      <c r="B174" s="5" t="s">
        <v>1442</v>
      </c>
      <c r="C174" s="5" t="s">
        <v>169</v>
      </c>
      <c r="D174" s="5" t="s">
        <v>2112</v>
      </c>
      <c r="E174" s="5" t="s">
        <v>2113</v>
      </c>
      <c r="F174" s="5" t="s">
        <v>2114</v>
      </c>
      <c r="G174" s="5" t="s">
        <v>1481</v>
      </c>
      <c r="H174" s="5" t="s">
        <v>2115</v>
      </c>
      <c r="J174" s="5" t="s">
        <v>2909</v>
      </c>
    </row>
    <row r="175" spans="1:10">
      <c r="A175" s="5">
        <v>174</v>
      </c>
      <c r="B175" s="5" t="s">
        <v>1442</v>
      </c>
      <c r="C175" s="5" t="s">
        <v>169</v>
      </c>
      <c r="D175" s="5" t="s">
        <v>2116</v>
      </c>
      <c r="E175" s="5" t="s">
        <v>2117</v>
      </c>
      <c r="F175" s="5" t="s">
        <v>2118</v>
      </c>
      <c r="G175" s="5" t="s">
        <v>1590</v>
      </c>
      <c r="H175" s="5" t="s">
        <v>1803</v>
      </c>
      <c r="J175" s="5" t="s">
        <v>2909</v>
      </c>
    </row>
    <row r="176" spans="1:10">
      <c r="A176" s="5">
        <v>175</v>
      </c>
      <c r="B176" s="5" t="s">
        <v>1442</v>
      </c>
      <c r="C176" s="5" t="s">
        <v>169</v>
      </c>
      <c r="D176" s="5" t="s">
        <v>2119</v>
      </c>
      <c r="E176" s="5" t="s">
        <v>2120</v>
      </c>
      <c r="F176" s="5" t="s">
        <v>2121</v>
      </c>
      <c r="G176" s="5" t="s">
        <v>1481</v>
      </c>
      <c r="H176" s="5" t="s">
        <v>1557</v>
      </c>
      <c r="J176" s="5" t="s">
        <v>2909</v>
      </c>
    </row>
    <row r="177" spans="1:10">
      <c r="A177" s="5">
        <v>176</v>
      </c>
      <c r="B177" s="5" t="s">
        <v>1442</v>
      </c>
      <c r="C177" s="5" t="s">
        <v>169</v>
      </c>
      <c r="D177" s="5" t="s">
        <v>2122</v>
      </c>
      <c r="E177" s="5" t="s">
        <v>2123</v>
      </c>
      <c r="F177" s="5" t="s">
        <v>2124</v>
      </c>
      <c r="G177" s="5" t="s">
        <v>1464</v>
      </c>
      <c r="H177" s="5" t="s">
        <v>2125</v>
      </c>
      <c r="J177" s="5" t="s">
        <v>2909</v>
      </c>
    </row>
    <row r="178" spans="1:10">
      <c r="A178" s="5">
        <v>177</v>
      </c>
      <c r="B178" s="5" t="s">
        <v>1442</v>
      </c>
      <c r="C178" s="5" t="s">
        <v>169</v>
      </c>
      <c r="D178" s="5" t="s">
        <v>2126</v>
      </c>
      <c r="E178" s="5" t="s">
        <v>2127</v>
      </c>
      <c r="F178" s="5" t="s">
        <v>2128</v>
      </c>
      <c r="G178" s="5" t="s">
        <v>1464</v>
      </c>
      <c r="H178" s="5" t="s">
        <v>2129</v>
      </c>
      <c r="J178" s="5" t="s">
        <v>2909</v>
      </c>
    </row>
    <row r="179" spans="1:10">
      <c r="A179" s="5">
        <v>178</v>
      </c>
      <c r="B179" s="5" t="s">
        <v>1442</v>
      </c>
      <c r="C179" s="5" t="s">
        <v>169</v>
      </c>
      <c r="D179" s="5" t="s">
        <v>2130</v>
      </c>
      <c r="E179" s="5" t="s">
        <v>2131</v>
      </c>
      <c r="F179" s="5" t="s">
        <v>2132</v>
      </c>
      <c r="G179" s="5" t="s">
        <v>2133</v>
      </c>
      <c r="J179" s="5" t="s">
        <v>2909</v>
      </c>
    </row>
    <row r="180" spans="1:10">
      <c r="A180" s="5">
        <v>179</v>
      </c>
      <c r="B180" s="5" t="s">
        <v>1442</v>
      </c>
      <c r="C180" s="5" t="s">
        <v>169</v>
      </c>
      <c r="D180" s="5" t="s">
        <v>2134</v>
      </c>
      <c r="E180" s="5" t="s">
        <v>2135</v>
      </c>
      <c r="F180" s="5" t="s">
        <v>2136</v>
      </c>
      <c r="G180" s="5" t="s">
        <v>1455</v>
      </c>
      <c r="H180" s="5" t="s">
        <v>2137</v>
      </c>
      <c r="J180" s="5" t="s">
        <v>2909</v>
      </c>
    </row>
    <row r="181" spans="1:10">
      <c r="A181" s="5">
        <v>180</v>
      </c>
      <c r="B181" s="5" t="s">
        <v>1442</v>
      </c>
      <c r="C181" s="5" t="s">
        <v>169</v>
      </c>
      <c r="D181" s="5" t="s">
        <v>2138</v>
      </c>
      <c r="E181" s="5" t="s">
        <v>2139</v>
      </c>
      <c r="F181" s="5" t="s">
        <v>2140</v>
      </c>
      <c r="G181" s="5" t="s">
        <v>1459</v>
      </c>
      <c r="H181" s="5" t="s">
        <v>2141</v>
      </c>
      <c r="J181" s="5" t="s">
        <v>2909</v>
      </c>
    </row>
    <row r="182" spans="1:10">
      <c r="A182" s="5">
        <v>181</v>
      </c>
      <c r="B182" s="5" t="s">
        <v>1442</v>
      </c>
      <c r="C182" s="5" t="s">
        <v>169</v>
      </c>
      <c r="D182" s="5" t="s">
        <v>2142</v>
      </c>
      <c r="E182" s="5" t="s">
        <v>2143</v>
      </c>
      <c r="F182" s="5" t="s">
        <v>2144</v>
      </c>
      <c r="G182" s="5" t="s">
        <v>1450</v>
      </c>
      <c r="H182" s="5" t="s">
        <v>2145</v>
      </c>
      <c r="J182" s="5" t="s">
        <v>2909</v>
      </c>
    </row>
    <row r="183" spans="1:10">
      <c r="A183" s="5">
        <v>182</v>
      </c>
      <c r="B183" s="5" t="s">
        <v>1442</v>
      </c>
      <c r="C183" s="5" t="s">
        <v>169</v>
      </c>
      <c r="D183" s="5" t="s">
        <v>2146</v>
      </c>
      <c r="E183" s="5" t="s">
        <v>2147</v>
      </c>
      <c r="F183" s="5" t="s">
        <v>2148</v>
      </c>
      <c r="G183" s="5" t="s">
        <v>1590</v>
      </c>
      <c r="J183" s="5" t="s">
        <v>2909</v>
      </c>
    </row>
    <row r="184" spans="1:10">
      <c r="A184" s="5">
        <v>183</v>
      </c>
      <c r="B184" s="5" t="s">
        <v>1442</v>
      </c>
      <c r="C184" s="5" t="s">
        <v>169</v>
      </c>
      <c r="D184" s="5" t="s">
        <v>2149</v>
      </c>
      <c r="E184" s="5" t="s">
        <v>2150</v>
      </c>
      <c r="F184" s="5" t="s">
        <v>2151</v>
      </c>
      <c r="G184" s="5" t="s">
        <v>1654</v>
      </c>
      <c r="H184" s="5" t="s">
        <v>2152</v>
      </c>
      <c r="J184" s="5" t="s">
        <v>2909</v>
      </c>
    </row>
    <row r="185" spans="1:10">
      <c r="A185" s="5">
        <v>184</v>
      </c>
      <c r="B185" s="5" t="s">
        <v>1442</v>
      </c>
      <c r="C185" s="5" t="s">
        <v>169</v>
      </c>
      <c r="D185" s="5" t="s">
        <v>2153</v>
      </c>
      <c r="E185" s="5" t="s">
        <v>2154</v>
      </c>
      <c r="F185" s="5" t="s">
        <v>2155</v>
      </c>
      <c r="G185" s="5" t="s">
        <v>1531</v>
      </c>
      <c r="J185" s="5" t="s">
        <v>2909</v>
      </c>
    </row>
    <row r="186" spans="1:10">
      <c r="A186" s="5">
        <v>185</v>
      </c>
      <c r="B186" s="5" t="s">
        <v>1442</v>
      </c>
      <c r="C186" s="5" t="s">
        <v>169</v>
      </c>
      <c r="D186" s="5" t="s">
        <v>2156</v>
      </c>
      <c r="E186" s="5" t="s">
        <v>2157</v>
      </c>
      <c r="F186" s="5" t="s">
        <v>2158</v>
      </c>
      <c r="G186" s="5" t="s">
        <v>1553</v>
      </c>
      <c r="J186" s="5" t="s">
        <v>2909</v>
      </c>
    </row>
    <row r="187" spans="1:10">
      <c r="A187" s="5">
        <v>186</v>
      </c>
      <c r="B187" s="5" t="s">
        <v>1442</v>
      </c>
      <c r="C187" s="5" t="s">
        <v>169</v>
      </c>
      <c r="D187" s="5" t="s">
        <v>2159</v>
      </c>
      <c r="E187" s="5" t="s">
        <v>2160</v>
      </c>
      <c r="F187" s="5" t="s">
        <v>2161</v>
      </c>
      <c r="G187" s="5" t="s">
        <v>1464</v>
      </c>
      <c r="J187" s="5" t="s">
        <v>2909</v>
      </c>
    </row>
    <row r="188" spans="1:10">
      <c r="A188" s="5">
        <v>187</v>
      </c>
      <c r="B188" s="5" t="s">
        <v>1442</v>
      </c>
      <c r="C188" s="5" t="s">
        <v>169</v>
      </c>
      <c r="D188" s="5" t="s">
        <v>2162</v>
      </c>
      <c r="E188" s="5" t="s">
        <v>2163</v>
      </c>
      <c r="F188" s="5" t="s">
        <v>2164</v>
      </c>
      <c r="G188" s="5" t="s">
        <v>1572</v>
      </c>
      <c r="H188" s="5" t="s">
        <v>2165</v>
      </c>
      <c r="J188" s="5" t="s">
        <v>2909</v>
      </c>
    </row>
    <row r="189" spans="1:10">
      <c r="A189" s="5">
        <v>188</v>
      </c>
      <c r="B189" s="5" t="s">
        <v>1442</v>
      </c>
      <c r="C189" s="5" t="s">
        <v>169</v>
      </c>
      <c r="D189" s="5" t="s">
        <v>2166</v>
      </c>
      <c r="E189" s="5" t="s">
        <v>2167</v>
      </c>
      <c r="F189" s="5" t="s">
        <v>2168</v>
      </c>
      <c r="G189" s="5" t="s">
        <v>1686</v>
      </c>
      <c r="J189" s="5" t="s">
        <v>2909</v>
      </c>
    </row>
    <row r="190" spans="1:10">
      <c r="A190" s="5">
        <v>189</v>
      </c>
      <c r="B190" s="5" t="s">
        <v>1442</v>
      </c>
      <c r="C190" s="5" t="s">
        <v>169</v>
      </c>
      <c r="D190" s="5" t="s">
        <v>2169</v>
      </c>
      <c r="E190" s="5" t="s">
        <v>2170</v>
      </c>
      <c r="F190" s="5" t="s">
        <v>2171</v>
      </c>
      <c r="G190" s="5" t="s">
        <v>1455</v>
      </c>
      <c r="H190" s="5" t="s">
        <v>2172</v>
      </c>
      <c r="J190" s="5" t="s">
        <v>2909</v>
      </c>
    </row>
    <row r="191" spans="1:10">
      <c r="A191" s="5">
        <v>190</v>
      </c>
      <c r="B191" s="5" t="s">
        <v>1442</v>
      </c>
      <c r="C191" s="5" t="s">
        <v>169</v>
      </c>
      <c r="D191" s="5" t="s">
        <v>2173</v>
      </c>
      <c r="E191" s="5" t="s">
        <v>2174</v>
      </c>
      <c r="F191" s="5" t="s">
        <v>2175</v>
      </c>
      <c r="G191" s="5" t="s">
        <v>1623</v>
      </c>
      <c r="H191" s="5" t="s">
        <v>2176</v>
      </c>
      <c r="J191" s="5" t="s">
        <v>2909</v>
      </c>
    </row>
    <row r="192" spans="1:10">
      <c r="A192" s="5">
        <v>191</v>
      </c>
      <c r="B192" s="5" t="s">
        <v>1442</v>
      </c>
      <c r="C192" s="5" t="s">
        <v>169</v>
      </c>
      <c r="D192" s="5" t="s">
        <v>2177</v>
      </c>
      <c r="E192" s="5" t="s">
        <v>2178</v>
      </c>
      <c r="F192" s="5" t="s">
        <v>2179</v>
      </c>
      <c r="G192" s="5" t="s">
        <v>1561</v>
      </c>
      <c r="H192" s="5" t="s">
        <v>2180</v>
      </c>
      <c r="J192" s="5" t="s">
        <v>2909</v>
      </c>
    </row>
    <row r="193" spans="1:10">
      <c r="A193" s="5">
        <v>192</v>
      </c>
      <c r="B193" s="5" t="s">
        <v>1442</v>
      </c>
      <c r="C193" s="5" t="s">
        <v>169</v>
      </c>
      <c r="D193" s="5" t="s">
        <v>2181</v>
      </c>
      <c r="E193" s="5" t="s">
        <v>2178</v>
      </c>
      <c r="F193" s="5" t="s">
        <v>2182</v>
      </c>
      <c r="G193" s="5" t="s">
        <v>1854</v>
      </c>
      <c r="J193" s="5" t="s">
        <v>2909</v>
      </c>
    </row>
    <row r="194" spans="1:10">
      <c r="A194" s="5">
        <v>193</v>
      </c>
      <c r="B194" s="5" t="s">
        <v>1442</v>
      </c>
      <c r="C194" s="5" t="s">
        <v>169</v>
      </c>
      <c r="D194" s="5" t="s">
        <v>2183</v>
      </c>
      <c r="E194" s="5" t="s">
        <v>2184</v>
      </c>
      <c r="F194" s="5" t="s">
        <v>2185</v>
      </c>
      <c r="G194" s="5" t="s">
        <v>1854</v>
      </c>
      <c r="H194" s="5" t="s">
        <v>2186</v>
      </c>
      <c r="J194" s="5" t="s">
        <v>2909</v>
      </c>
    </row>
    <row r="195" spans="1:10">
      <c r="A195" s="5">
        <v>194</v>
      </c>
      <c r="B195" s="5" t="s">
        <v>1442</v>
      </c>
      <c r="C195" s="5" t="s">
        <v>169</v>
      </c>
      <c r="D195" s="5" t="s">
        <v>2187</v>
      </c>
      <c r="E195" s="5" t="s">
        <v>2188</v>
      </c>
      <c r="F195" s="5" t="s">
        <v>2189</v>
      </c>
      <c r="G195" s="5" t="s">
        <v>2190</v>
      </c>
      <c r="H195" s="5" t="s">
        <v>2191</v>
      </c>
      <c r="J195" s="5" t="s">
        <v>2909</v>
      </c>
    </row>
    <row r="196" spans="1:10">
      <c r="A196" s="5">
        <v>195</v>
      </c>
      <c r="B196" s="5" t="s">
        <v>1442</v>
      </c>
      <c r="C196" s="5" t="s">
        <v>169</v>
      </c>
      <c r="D196" s="5" t="s">
        <v>2192</v>
      </c>
      <c r="E196" s="5" t="s">
        <v>2193</v>
      </c>
      <c r="F196" s="5" t="s">
        <v>2194</v>
      </c>
      <c r="G196" s="5" t="s">
        <v>1854</v>
      </c>
      <c r="H196" s="5" t="s">
        <v>2195</v>
      </c>
      <c r="J196" s="5" t="s">
        <v>2909</v>
      </c>
    </row>
    <row r="197" spans="1:10">
      <c r="A197" s="5">
        <v>196</v>
      </c>
      <c r="B197" s="5" t="s">
        <v>1442</v>
      </c>
      <c r="C197" s="5" t="s">
        <v>169</v>
      </c>
      <c r="D197" s="5" t="s">
        <v>2196</v>
      </c>
      <c r="E197" s="5" t="s">
        <v>2197</v>
      </c>
      <c r="F197" s="5" t="s">
        <v>2198</v>
      </c>
      <c r="G197" s="5" t="s">
        <v>1686</v>
      </c>
      <c r="J197" s="5" t="s">
        <v>2909</v>
      </c>
    </row>
    <row r="198" spans="1:10">
      <c r="A198" s="5">
        <v>197</v>
      </c>
      <c r="B198" s="5" t="s">
        <v>1442</v>
      </c>
      <c r="C198" s="5" t="s">
        <v>169</v>
      </c>
      <c r="D198" s="5" t="s">
        <v>2199</v>
      </c>
      <c r="E198" s="5" t="s">
        <v>2200</v>
      </c>
      <c r="F198" s="5" t="s">
        <v>2201</v>
      </c>
      <c r="G198" s="5" t="s">
        <v>2202</v>
      </c>
      <c r="H198" s="5" t="s">
        <v>2203</v>
      </c>
      <c r="J198" s="5" t="s">
        <v>2909</v>
      </c>
    </row>
    <row r="199" spans="1:10">
      <c r="A199" s="5">
        <v>198</v>
      </c>
      <c r="B199" s="5" t="s">
        <v>1442</v>
      </c>
      <c r="C199" s="5" t="s">
        <v>169</v>
      </c>
      <c r="D199" s="5" t="s">
        <v>2204</v>
      </c>
      <c r="E199" s="5" t="s">
        <v>2205</v>
      </c>
      <c r="F199" s="5" t="s">
        <v>2206</v>
      </c>
      <c r="G199" s="5" t="s">
        <v>1561</v>
      </c>
      <c r="H199" s="5" t="s">
        <v>2207</v>
      </c>
      <c r="J199" s="5" t="s">
        <v>2909</v>
      </c>
    </row>
    <row r="200" spans="1:10">
      <c r="A200" s="5">
        <v>199</v>
      </c>
      <c r="B200" s="5" t="s">
        <v>1442</v>
      </c>
      <c r="C200" s="5" t="s">
        <v>169</v>
      </c>
      <c r="D200" s="5" t="s">
        <v>2208</v>
      </c>
      <c r="E200" s="5" t="s">
        <v>2209</v>
      </c>
      <c r="F200" s="5" t="s">
        <v>2210</v>
      </c>
      <c r="G200" s="5" t="s">
        <v>1455</v>
      </c>
      <c r="J200" s="5" t="s">
        <v>2909</v>
      </c>
    </row>
    <row r="201" spans="1:10">
      <c r="A201" s="5">
        <v>200</v>
      </c>
      <c r="B201" s="5" t="s">
        <v>1442</v>
      </c>
      <c r="C201" s="5" t="s">
        <v>169</v>
      </c>
      <c r="D201" s="5" t="s">
        <v>2211</v>
      </c>
      <c r="E201" s="5" t="s">
        <v>2212</v>
      </c>
      <c r="F201" s="5" t="s">
        <v>2213</v>
      </c>
      <c r="G201" s="5" t="s">
        <v>1789</v>
      </c>
      <c r="H201" s="5" t="s">
        <v>2214</v>
      </c>
      <c r="J201" s="5" t="s">
        <v>2909</v>
      </c>
    </row>
    <row r="202" spans="1:10">
      <c r="A202" s="5">
        <v>201</v>
      </c>
      <c r="B202" s="5" t="s">
        <v>1442</v>
      </c>
      <c r="C202" s="5" t="s">
        <v>169</v>
      </c>
      <c r="D202" s="5" t="s">
        <v>2215</v>
      </c>
      <c r="E202" s="5" t="s">
        <v>2216</v>
      </c>
      <c r="F202" s="5" t="s">
        <v>2217</v>
      </c>
      <c r="G202" s="5" t="s">
        <v>2218</v>
      </c>
      <c r="H202" s="5" t="s">
        <v>2219</v>
      </c>
      <c r="J202" s="5" t="s">
        <v>2909</v>
      </c>
    </row>
    <row r="203" spans="1:10">
      <c r="A203" s="5">
        <v>202</v>
      </c>
      <c r="B203" s="5" t="s">
        <v>1442</v>
      </c>
      <c r="C203" s="5" t="s">
        <v>169</v>
      </c>
      <c r="D203" s="5" t="s">
        <v>2220</v>
      </c>
      <c r="E203" s="5" t="s">
        <v>2221</v>
      </c>
      <c r="F203" s="5" t="s">
        <v>2222</v>
      </c>
      <c r="G203" s="5" t="s">
        <v>1490</v>
      </c>
      <c r="H203" s="5" t="s">
        <v>2223</v>
      </c>
      <c r="J203" s="5" t="s">
        <v>2909</v>
      </c>
    </row>
    <row r="204" spans="1:10">
      <c r="A204" s="5">
        <v>203</v>
      </c>
      <c r="B204" s="5" t="s">
        <v>1442</v>
      </c>
      <c r="C204" s="5" t="s">
        <v>169</v>
      </c>
      <c r="D204" s="5" t="s">
        <v>2224</v>
      </c>
      <c r="E204" s="5" t="s">
        <v>2225</v>
      </c>
      <c r="F204" s="5" t="s">
        <v>2226</v>
      </c>
      <c r="G204" s="5" t="s">
        <v>1699</v>
      </c>
      <c r="H204" s="5" t="s">
        <v>2227</v>
      </c>
      <c r="J204" s="5" t="s">
        <v>2909</v>
      </c>
    </row>
    <row r="205" spans="1:10">
      <c r="A205" s="5">
        <v>204</v>
      </c>
      <c r="B205" s="5" t="s">
        <v>1442</v>
      </c>
      <c r="C205" s="5" t="s">
        <v>169</v>
      </c>
      <c r="D205" s="5" t="s">
        <v>2228</v>
      </c>
      <c r="E205" s="5" t="s">
        <v>2229</v>
      </c>
      <c r="F205" s="5" t="s">
        <v>2230</v>
      </c>
      <c r="G205" s="5" t="s">
        <v>2231</v>
      </c>
      <c r="J205" s="5" t="s">
        <v>2909</v>
      </c>
    </row>
    <row r="206" spans="1:10">
      <c r="A206" s="5">
        <v>205</v>
      </c>
      <c r="B206" s="5" t="s">
        <v>1442</v>
      </c>
      <c r="C206" s="5" t="s">
        <v>169</v>
      </c>
      <c r="D206" s="5" t="s">
        <v>2232</v>
      </c>
      <c r="E206" s="5" t="s">
        <v>2233</v>
      </c>
      <c r="F206" s="5" t="s">
        <v>2234</v>
      </c>
      <c r="G206" s="5" t="s">
        <v>1455</v>
      </c>
      <c r="J206" s="5" t="s">
        <v>2909</v>
      </c>
    </row>
    <row r="207" spans="1:10">
      <c r="A207" s="5">
        <v>206</v>
      </c>
      <c r="B207" s="5" t="s">
        <v>1442</v>
      </c>
      <c r="C207" s="5" t="s">
        <v>169</v>
      </c>
      <c r="D207" s="5" t="s">
        <v>2235</v>
      </c>
      <c r="E207" s="5" t="s">
        <v>2236</v>
      </c>
      <c r="F207" s="5" t="s">
        <v>2237</v>
      </c>
      <c r="G207" s="5" t="s">
        <v>1849</v>
      </c>
      <c r="H207" s="5" t="s">
        <v>2238</v>
      </c>
      <c r="J207" s="5" t="s">
        <v>2909</v>
      </c>
    </row>
    <row r="208" spans="1:10">
      <c r="A208" s="5">
        <v>207</v>
      </c>
      <c r="B208" s="5" t="s">
        <v>1442</v>
      </c>
      <c r="C208" s="5" t="s">
        <v>169</v>
      </c>
      <c r="D208" s="5" t="s">
        <v>2239</v>
      </c>
      <c r="E208" s="5" t="s">
        <v>2240</v>
      </c>
      <c r="F208" s="5" t="s">
        <v>2241</v>
      </c>
      <c r="G208" s="5" t="s">
        <v>1459</v>
      </c>
      <c r="J208" s="5" t="s">
        <v>2909</v>
      </c>
    </row>
    <row r="209" spans="1:10">
      <c r="A209" s="5">
        <v>208</v>
      </c>
      <c r="B209" s="5" t="s">
        <v>1442</v>
      </c>
      <c r="C209" s="5" t="s">
        <v>169</v>
      </c>
      <c r="D209" s="5" t="s">
        <v>2242</v>
      </c>
      <c r="E209" s="5" t="s">
        <v>2243</v>
      </c>
      <c r="F209" s="5" t="s">
        <v>2244</v>
      </c>
      <c r="G209" s="5" t="s">
        <v>1572</v>
      </c>
      <c r="H209" s="5" t="s">
        <v>2165</v>
      </c>
      <c r="J209" s="5" t="s">
        <v>2909</v>
      </c>
    </row>
    <row r="210" spans="1:10">
      <c r="A210" s="5">
        <v>209</v>
      </c>
      <c r="B210" s="5" t="s">
        <v>1442</v>
      </c>
      <c r="C210" s="5" t="s">
        <v>169</v>
      </c>
      <c r="D210" s="5" t="s">
        <v>2245</v>
      </c>
      <c r="E210" s="5" t="s">
        <v>2246</v>
      </c>
      <c r="F210" s="5" t="s">
        <v>2247</v>
      </c>
      <c r="G210" s="5" t="s">
        <v>2248</v>
      </c>
      <c r="J210" s="5" t="s">
        <v>2909</v>
      </c>
    </row>
    <row r="211" spans="1:10">
      <c r="A211" s="5">
        <v>210</v>
      </c>
      <c r="B211" s="5" t="s">
        <v>1442</v>
      </c>
      <c r="C211" s="5" t="s">
        <v>169</v>
      </c>
      <c r="D211" s="5" t="s">
        <v>2249</v>
      </c>
      <c r="E211" s="5" t="s">
        <v>2250</v>
      </c>
      <c r="F211" s="5" t="s">
        <v>2251</v>
      </c>
      <c r="G211" s="5" t="s">
        <v>1481</v>
      </c>
      <c r="J211" s="5" t="s">
        <v>2909</v>
      </c>
    </row>
    <row r="212" spans="1:10">
      <c r="A212" s="5">
        <v>211</v>
      </c>
      <c r="B212" s="5" t="s">
        <v>1442</v>
      </c>
      <c r="C212" s="5" t="s">
        <v>169</v>
      </c>
      <c r="D212" s="5" t="s">
        <v>2252</v>
      </c>
      <c r="E212" s="5" t="s">
        <v>2253</v>
      </c>
      <c r="F212" s="5" t="s">
        <v>2254</v>
      </c>
      <c r="G212" s="5" t="s">
        <v>1490</v>
      </c>
      <c r="H212" s="5" t="s">
        <v>2255</v>
      </c>
      <c r="J212" s="5" t="s">
        <v>2909</v>
      </c>
    </row>
    <row r="213" spans="1:10">
      <c r="A213" s="5">
        <v>212</v>
      </c>
      <c r="B213" s="5" t="s">
        <v>1442</v>
      </c>
      <c r="C213" s="5" t="s">
        <v>169</v>
      </c>
      <c r="D213" s="5" t="s">
        <v>2256</v>
      </c>
      <c r="E213" s="5" t="s">
        <v>2257</v>
      </c>
      <c r="F213" s="5" t="s">
        <v>2258</v>
      </c>
      <c r="G213" s="5" t="s">
        <v>1459</v>
      </c>
      <c r="H213" s="5" t="s">
        <v>2259</v>
      </c>
      <c r="J213" s="5" t="s">
        <v>2909</v>
      </c>
    </row>
    <row r="214" spans="1:10">
      <c r="A214" s="5">
        <v>213</v>
      </c>
      <c r="B214" s="5" t="s">
        <v>1442</v>
      </c>
      <c r="C214" s="5" t="s">
        <v>169</v>
      </c>
      <c r="D214" s="5" t="s">
        <v>2260</v>
      </c>
      <c r="E214" s="5" t="s">
        <v>2261</v>
      </c>
      <c r="F214" s="5" t="s">
        <v>2262</v>
      </c>
      <c r="G214" s="5" t="s">
        <v>1618</v>
      </c>
      <c r="H214" s="5" t="s">
        <v>2263</v>
      </c>
      <c r="J214" s="5" t="s">
        <v>2909</v>
      </c>
    </row>
    <row r="215" spans="1:10">
      <c r="A215" s="5">
        <v>214</v>
      </c>
      <c r="B215" s="5" t="s">
        <v>1442</v>
      </c>
      <c r="C215" s="5" t="s">
        <v>169</v>
      </c>
      <c r="D215" s="5" t="s">
        <v>2264</v>
      </c>
      <c r="E215" s="5" t="s">
        <v>2265</v>
      </c>
      <c r="F215" s="5" t="s">
        <v>2266</v>
      </c>
      <c r="G215" s="5" t="s">
        <v>1468</v>
      </c>
      <c r="H215" s="5" t="s">
        <v>2267</v>
      </c>
      <c r="J215" s="5" t="s">
        <v>2909</v>
      </c>
    </row>
    <row r="216" spans="1:10">
      <c r="A216" s="5">
        <v>215</v>
      </c>
      <c r="B216" s="5" t="s">
        <v>1442</v>
      </c>
      <c r="C216" s="5" t="s">
        <v>169</v>
      </c>
      <c r="D216" s="5" t="s">
        <v>2268</v>
      </c>
      <c r="E216" s="5" t="s">
        <v>2269</v>
      </c>
      <c r="F216" s="5" t="s">
        <v>2270</v>
      </c>
      <c r="G216" s="5" t="s">
        <v>1455</v>
      </c>
      <c r="H216" s="5" t="s">
        <v>2271</v>
      </c>
      <c r="J216" s="5" t="s">
        <v>2909</v>
      </c>
    </row>
    <row r="217" spans="1:10">
      <c r="A217" s="5">
        <v>216</v>
      </c>
      <c r="B217" s="5" t="s">
        <v>1442</v>
      </c>
      <c r="C217" s="5" t="s">
        <v>169</v>
      </c>
      <c r="D217" s="5" t="s">
        <v>2272</v>
      </c>
      <c r="E217" s="5" t="s">
        <v>2273</v>
      </c>
      <c r="F217" s="5" t="s">
        <v>2274</v>
      </c>
      <c r="G217" s="5" t="s">
        <v>1548</v>
      </c>
      <c r="J217" s="5" t="s">
        <v>2909</v>
      </c>
    </row>
    <row r="218" spans="1:10">
      <c r="A218" s="5">
        <v>217</v>
      </c>
      <c r="B218" s="5" t="s">
        <v>1442</v>
      </c>
      <c r="C218" s="5" t="s">
        <v>169</v>
      </c>
      <c r="D218" s="5" t="s">
        <v>2275</v>
      </c>
      <c r="E218" s="5" t="s">
        <v>2276</v>
      </c>
      <c r="F218" s="5" t="s">
        <v>2277</v>
      </c>
      <c r="G218" s="5" t="s">
        <v>1654</v>
      </c>
      <c r="J218" s="5" t="s">
        <v>2909</v>
      </c>
    </row>
    <row r="219" spans="1:10">
      <c r="A219" s="5">
        <v>218</v>
      </c>
      <c r="B219" s="5" t="s">
        <v>1442</v>
      </c>
      <c r="C219" s="5" t="s">
        <v>169</v>
      </c>
      <c r="D219" s="5" t="s">
        <v>2278</v>
      </c>
      <c r="E219" s="5" t="s">
        <v>2279</v>
      </c>
      <c r="F219" s="5" t="s">
        <v>2280</v>
      </c>
      <c r="G219" s="5" t="s">
        <v>1548</v>
      </c>
      <c r="J219" s="5" t="s">
        <v>2909</v>
      </c>
    </row>
    <row r="220" spans="1:10">
      <c r="A220" s="5">
        <v>219</v>
      </c>
      <c r="B220" s="5" t="s">
        <v>1442</v>
      </c>
      <c r="C220" s="5" t="s">
        <v>169</v>
      </c>
      <c r="D220" s="5" t="s">
        <v>2281</v>
      </c>
      <c r="E220" s="5" t="s">
        <v>2282</v>
      </c>
      <c r="F220" s="5" t="s">
        <v>2283</v>
      </c>
      <c r="G220" s="5" t="s">
        <v>1464</v>
      </c>
      <c r="H220" s="5" t="s">
        <v>2284</v>
      </c>
      <c r="J220" s="5" t="s">
        <v>2909</v>
      </c>
    </row>
    <row r="221" spans="1:10">
      <c r="A221" s="5">
        <v>220</v>
      </c>
      <c r="B221" s="5" t="s">
        <v>1442</v>
      </c>
      <c r="C221" s="5" t="s">
        <v>169</v>
      </c>
      <c r="D221" s="5" t="s">
        <v>2285</v>
      </c>
      <c r="E221" s="5" t="s">
        <v>2286</v>
      </c>
      <c r="F221" s="5" t="s">
        <v>2287</v>
      </c>
      <c r="G221" s="5" t="s">
        <v>1548</v>
      </c>
      <c r="H221" s="5" t="s">
        <v>2288</v>
      </c>
      <c r="J221" s="5" t="s">
        <v>2909</v>
      </c>
    </row>
    <row r="222" spans="1:10">
      <c r="A222" s="5">
        <v>221</v>
      </c>
      <c r="B222" s="5" t="s">
        <v>1442</v>
      </c>
      <c r="C222" s="5" t="s">
        <v>169</v>
      </c>
      <c r="D222" s="5" t="s">
        <v>2289</v>
      </c>
      <c r="E222" s="5" t="s">
        <v>2290</v>
      </c>
      <c r="F222" s="5" t="s">
        <v>2291</v>
      </c>
      <c r="G222" s="5" t="s">
        <v>1572</v>
      </c>
      <c r="H222" s="5" t="s">
        <v>2165</v>
      </c>
      <c r="J222" s="5" t="s">
        <v>2909</v>
      </c>
    </row>
    <row r="223" spans="1:10">
      <c r="A223" s="5">
        <v>222</v>
      </c>
      <c r="B223" s="5" t="s">
        <v>1442</v>
      </c>
      <c r="C223" s="5" t="s">
        <v>169</v>
      </c>
      <c r="D223" s="5" t="s">
        <v>2292</v>
      </c>
      <c r="E223" s="5" t="s">
        <v>2293</v>
      </c>
      <c r="F223" s="5" t="s">
        <v>2294</v>
      </c>
      <c r="G223" s="5" t="s">
        <v>1455</v>
      </c>
      <c r="H223" s="5" t="s">
        <v>2295</v>
      </c>
      <c r="J223" s="5" t="s">
        <v>2909</v>
      </c>
    </row>
    <row r="224" spans="1:10">
      <c r="A224" s="5">
        <v>223</v>
      </c>
      <c r="B224" s="5" t="s">
        <v>1442</v>
      </c>
      <c r="C224" s="5" t="s">
        <v>169</v>
      </c>
      <c r="D224" s="5" t="s">
        <v>2296</v>
      </c>
      <c r="E224" s="5" t="s">
        <v>2297</v>
      </c>
      <c r="F224" s="5" t="s">
        <v>2298</v>
      </c>
      <c r="G224" s="5" t="s">
        <v>1455</v>
      </c>
      <c r="H224" s="5" t="s">
        <v>2299</v>
      </c>
      <c r="J224" s="5" t="s">
        <v>2909</v>
      </c>
    </row>
    <row r="225" spans="1:10">
      <c r="A225" s="5">
        <v>224</v>
      </c>
      <c r="B225" s="5" t="s">
        <v>1442</v>
      </c>
      <c r="C225" s="5" t="s">
        <v>169</v>
      </c>
      <c r="D225" s="5" t="s">
        <v>2300</v>
      </c>
      <c r="E225" s="5" t="s">
        <v>2301</v>
      </c>
      <c r="F225" s="5" t="s">
        <v>2302</v>
      </c>
      <c r="G225" s="5" t="s">
        <v>1572</v>
      </c>
      <c r="H225" s="5" t="s">
        <v>2165</v>
      </c>
      <c r="J225" s="5" t="s">
        <v>2909</v>
      </c>
    </row>
    <row r="226" spans="1:10">
      <c r="A226" s="5">
        <v>225</v>
      </c>
      <c r="B226" s="5" t="s">
        <v>1442</v>
      </c>
      <c r="C226" s="5" t="s">
        <v>169</v>
      </c>
      <c r="D226" s="5" t="s">
        <v>2303</v>
      </c>
      <c r="E226" s="5" t="s">
        <v>2304</v>
      </c>
      <c r="F226" s="5" t="s">
        <v>2305</v>
      </c>
      <c r="G226" s="5" t="s">
        <v>1473</v>
      </c>
      <c r="H226" s="5" t="s">
        <v>2306</v>
      </c>
      <c r="J226" s="5" t="s">
        <v>2909</v>
      </c>
    </row>
    <row r="227" spans="1:10">
      <c r="A227" s="5">
        <v>226</v>
      </c>
      <c r="B227" s="5" t="s">
        <v>1442</v>
      </c>
      <c r="C227" s="5" t="s">
        <v>169</v>
      </c>
      <c r="D227" s="5" t="s">
        <v>2307</v>
      </c>
      <c r="E227" s="5" t="s">
        <v>2308</v>
      </c>
      <c r="F227" s="5" t="s">
        <v>2309</v>
      </c>
      <c r="G227" s="5" t="s">
        <v>2218</v>
      </c>
      <c r="J227" s="5" t="s">
        <v>2909</v>
      </c>
    </row>
    <row r="228" spans="1:10">
      <c r="A228" s="5">
        <v>227</v>
      </c>
      <c r="B228" s="5" t="s">
        <v>1442</v>
      </c>
      <c r="C228" s="5" t="s">
        <v>169</v>
      </c>
      <c r="D228" s="5" t="s">
        <v>2310</v>
      </c>
      <c r="E228" s="5" t="s">
        <v>2311</v>
      </c>
      <c r="F228" s="5" t="s">
        <v>2312</v>
      </c>
      <c r="G228" s="5" t="s">
        <v>1572</v>
      </c>
      <c r="H228" s="5" t="s">
        <v>2165</v>
      </c>
      <c r="J228" s="5" t="s">
        <v>2909</v>
      </c>
    </row>
    <row r="229" spans="1:10">
      <c r="A229" s="5">
        <v>228</v>
      </c>
      <c r="B229" s="5" t="s">
        <v>1442</v>
      </c>
      <c r="C229" s="5" t="s">
        <v>169</v>
      </c>
      <c r="D229" s="5" t="s">
        <v>2313</v>
      </c>
      <c r="E229" s="5" t="s">
        <v>2314</v>
      </c>
      <c r="F229" s="5" t="s">
        <v>2315</v>
      </c>
      <c r="G229" s="5" t="s">
        <v>2316</v>
      </c>
      <c r="H229" s="5" t="s">
        <v>2317</v>
      </c>
      <c r="J229" s="5" t="s">
        <v>2909</v>
      </c>
    </row>
    <row r="230" spans="1:10">
      <c r="A230" s="5">
        <v>229</v>
      </c>
      <c r="B230" s="5" t="s">
        <v>1442</v>
      </c>
      <c r="C230" s="5" t="s">
        <v>169</v>
      </c>
      <c r="D230" s="5" t="s">
        <v>2963</v>
      </c>
      <c r="E230" s="5" t="s">
        <v>2964</v>
      </c>
      <c r="F230" s="5" t="s">
        <v>2965</v>
      </c>
      <c r="G230" s="5" t="s">
        <v>1464</v>
      </c>
      <c r="H230" s="5" t="s">
        <v>2966</v>
      </c>
      <c r="J230" s="5" t="s">
        <v>2909</v>
      </c>
    </row>
    <row r="231" spans="1:10">
      <c r="A231" s="5">
        <v>230</v>
      </c>
      <c r="B231" s="5" t="s">
        <v>1442</v>
      </c>
      <c r="C231" s="5" t="s">
        <v>169</v>
      </c>
      <c r="D231" s="5" t="s">
        <v>2318</v>
      </c>
      <c r="E231" s="5" t="s">
        <v>2319</v>
      </c>
      <c r="F231" s="5" t="s">
        <v>2320</v>
      </c>
      <c r="G231" s="5" t="s">
        <v>1459</v>
      </c>
      <c r="H231" s="5" t="s">
        <v>2321</v>
      </c>
      <c r="J231" s="5" t="s">
        <v>2909</v>
      </c>
    </row>
    <row r="232" spans="1:10">
      <c r="A232" s="5">
        <v>231</v>
      </c>
      <c r="B232" s="5" t="s">
        <v>1442</v>
      </c>
      <c r="C232" s="5" t="s">
        <v>169</v>
      </c>
      <c r="D232" s="5" t="s">
        <v>2322</v>
      </c>
      <c r="E232" s="5" t="s">
        <v>2323</v>
      </c>
      <c r="F232" s="5" t="s">
        <v>2324</v>
      </c>
      <c r="G232" s="5" t="s">
        <v>1590</v>
      </c>
      <c r="H232" s="5" t="s">
        <v>2325</v>
      </c>
      <c r="I232" s="5" t="s">
        <v>2962</v>
      </c>
      <c r="J232" s="5" t="s">
        <v>2909</v>
      </c>
    </row>
    <row r="233" spans="1:10">
      <c r="A233" s="5">
        <v>232</v>
      </c>
      <c r="B233" s="5" t="s">
        <v>1442</v>
      </c>
      <c r="C233" s="5" t="s">
        <v>169</v>
      </c>
      <c r="D233" s="5" t="s">
        <v>2326</v>
      </c>
      <c r="E233" s="5" t="s">
        <v>2327</v>
      </c>
      <c r="F233" s="5" t="s">
        <v>2328</v>
      </c>
      <c r="G233" s="5" t="s">
        <v>1572</v>
      </c>
      <c r="J233" s="5" t="s">
        <v>2909</v>
      </c>
    </row>
    <row r="234" spans="1:10">
      <c r="A234" s="5">
        <v>233</v>
      </c>
      <c r="B234" s="5" t="s">
        <v>1442</v>
      </c>
      <c r="C234" s="5" t="s">
        <v>169</v>
      </c>
      <c r="D234" s="5" t="s">
        <v>2329</v>
      </c>
      <c r="E234" s="5" t="s">
        <v>2330</v>
      </c>
      <c r="F234" s="5" t="s">
        <v>2331</v>
      </c>
      <c r="G234" s="5" t="s">
        <v>1623</v>
      </c>
      <c r="H234" s="5" t="s">
        <v>2332</v>
      </c>
      <c r="J234" s="5" t="s">
        <v>2909</v>
      </c>
    </row>
    <row r="235" spans="1:10">
      <c r="A235" s="5">
        <v>234</v>
      </c>
      <c r="B235" s="5" t="s">
        <v>1442</v>
      </c>
      <c r="C235" s="5" t="s">
        <v>169</v>
      </c>
      <c r="D235" s="5" t="s">
        <v>2333</v>
      </c>
      <c r="E235" s="5" t="s">
        <v>2334</v>
      </c>
      <c r="F235" s="5" t="s">
        <v>2335</v>
      </c>
      <c r="G235" s="5" t="s">
        <v>1618</v>
      </c>
      <c r="H235" s="5" t="s">
        <v>2336</v>
      </c>
      <c r="J235" s="5" t="s">
        <v>2909</v>
      </c>
    </row>
    <row r="236" spans="1:10">
      <c r="A236" s="5">
        <v>235</v>
      </c>
      <c r="B236" s="5" t="s">
        <v>1442</v>
      </c>
      <c r="C236" s="5" t="s">
        <v>169</v>
      </c>
      <c r="D236" s="5" t="s">
        <v>2337</v>
      </c>
      <c r="E236" s="5" t="s">
        <v>2338</v>
      </c>
      <c r="F236" s="5" t="s">
        <v>2339</v>
      </c>
      <c r="G236" s="5" t="s">
        <v>1572</v>
      </c>
      <c r="H236" s="5" t="s">
        <v>2165</v>
      </c>
      <c r="J236" s="5" t="s">
        <v>2909</v>
      </c>
    </row>
    <row r="237" spans="1:10">
      <c r="A237" s="5">
        <v>236</v>
      </c>
      <c r="B237" s="5" t="s">
        <v>1442</v>
      </c>
      <c r="C237" s="5" t="s">
        <v>169</v>
      </c>
      <c r="D237" s="5" t="s">
        <v>2340</v>
      </c>
      <c r="E237" s="5" t="s">
        <v>2341</v>
      </c>
      <c r="F237" s="5" t="s">
        <v>2342</v>
      </c>
      <c r="G237" s="5" t="s">
        <v>1450</v>
      </c>
      <c r="H237" s="5" t="s">
        <v>2343</v>
      </c>
      <c r="J237" s="5" t="s">
        <v>2909</v>
      </c>
    </row>
    <row r="238" spans="1:10">
      <c r="A238" s="5">
        <v>237</v>
      </c>
      <c r="B238" s="5" t="s">
        <v>1442</v>
      </c>
      <c r="C238" s="5" t="s">
        <v>169</v>
      </c>
      <c r="D238" s="5" t="s">
        <v>2344</v>
      </c>
      <c r="E238" s="5" t="s">
        <v>2345</v>
      </c>
      <c r="F238" s="5" t="s">
        <v>2346</v>
      </c>
      <c r="G238" s="5" t="s">
        <v>1654</v>
      </c>
      <c r="H238" s="5" t="s">
        <v>2347</v>
      </c>
      <c r="J238" s="5" t="s">
        <v>2909</v>
      </c>
    </row>
    <row r="239" spans="1:10">
      <c r="A239" s="5">
        <v>238</v>
      </c>
      <c r="B239" s="5" t="s">
        <v>1442</v>
      </c>
      <c r="C239" s="5" t="s">
        <v>169</v>
      </c>
      <c r="D239" s="5" t="s">
        <v>2348</v>
      </c>
      <c r="E239" s="5" t="s">
        <v>2349</v>
      </c>
      <c r="F239" s="5" t="s">
        <v>2350</v>
      </c>
      <c r="G239" s="5" t="s">
        <v>1561</v>
      </c>
      <c r="J239" s="5" t="s">
        <v>2909</v>
      </c>
    </row>
    <row r="240" spans="1:10">
      <c r="A240" s="5">
        <v>239</v>
      </c>
      <c r="B240" s="5" t="s">
        <v>1442</v>
      </c>
      <c r="C240" s="5" t="s">
        <v>169</v>
      </c>
      <c r="D240" s="5" t="s">
        <v>2351</v>
      </c>
      <c r="E240" s="5" t="s">
        <v>2352</v>
      </c>
      <c r="F240" s="5" t="s">
        <v>2353</v>
      </c>
      <c r="G240" s="5" t="s">
        <v>1464</v>
      </c>
      <c r="H240" s="5" t="s">
        <v>2354</v>
      </c>
      <c r="J240" s="5" t="s">
        <v>2909</v>
      </c>
    </row>
    <row r="241" spans="1:10">
      <c r="A241" s="5">
        <v>240</v>
      </c>
      <c r="B241" s="5" t="s">
        <v>1442</v>
      </c>
      <c r="C241" s="5" t="s">
        <v>169</v>
      </c>
      <c r="D241" s="5" t="s">
        <v>2355</v>
      </c>
      <c r="E241" s="5" t="s">
        <v>2356</v>
      </c>
      <c r="F241" s="5" t="s">
        <v>2357</v>
      </c>
      <c r="G241" s="5" t="s">
        <v>1691</v>
      </c>
      <c r="J241" s="5" t="s">
        <v>2909</v>
      </c>
    </row>
    <row r="242" spans="1:10">
      <c r="A242" s="5">
        <v>241</v>
      </c>
      <c r="B242" s="5" t="s">
        <v>1442</v>
      </c>
      <c r="C242" s="5" t="s">
        <v>169</v>
      </c>
      <c r="D242" s="5" t="s">
        <v>2358</v>
      </c>
      <c r="E242" s="5" t="s">
        <v>2359</v>
      </c>
      <c r="F242" s="5" t="s">
        <v>2360</v>
      </c>
      <c r="G242" s="5" t="s">
        <v>1789</v>
      </c>
      <c r="H242" s="5" t="s">
        <v>2361</v>
      </c>
      <c r="J242" s="5" t="s">
        <v>2909</v>
      </c>
    </row>
    <row r="243" spans="1:10">
      <c r="A243" s="5">
        <v>242</v>
      </c>
      <c r="B243" s="5" t="s">
        <v>1442</v>
      </c>
      <c r="C243" s="5" t="s">
        <v>169</v>
      </c>
      <c r="D243" s="5" t="s">
        <v>2362</v>
      </c>
      <c r="E243" s="5" t="s">
        <v>2363</v>
      </c>
      <c r="F243" s="5" t="s">
        <v>2364</v>
      </c>
      <c r="G243" s="5" t="s">
        <v>1468</v>
      </c>
      <c r="J243" s="5" t="s">
        <v>2909</v>
      </c>
    </row>
    <row r="244" spans="1:10">
      <c r="A244" s="5">
        <v>243</v>
      </c>
      <c r="B244" s="5" t="s">
        <v>1442</v>
      </c>
      <c r="C244" s="5" t="s">
        <v>169</v>
      </c>
      <c r="D244" s="5" t="s">
        <v>2365</v>
      </c>
      <c r="E244" s="5" t="s">
        <v>2366</v>
      </c>
      <c r="F244" s="5" t="s">
        <v>2367</v>
      </c>
      <c r="G244" s="5" t="s">
        <v>1686</v>
      </c>
      <c r="H244" s="5" t="s">
        <v>2368</v>
      </c>
      <c r="J244" s="5" t="s">
        <v>2909</v>
      </c>
    </row>
    <row r="245" spans="1:10">
      <c r="A245" s="5">
        <v>244</v>
      </c>
      <c r="B245" s="5" t="s">
        <v>1442</v>
      </c>
      <c r="C245" s="5" t="s">
        <v>169</v>
      </c>
      <c r="D245" s="5" t="s">
        <v>2369</v>
      </c>
      <c r="E245" s="5" t="s">
        <v>2370</v>
      </c>
      <c r="F245" s="5" t="s">
        <v>2371</v>
      </c>
      <c r="G245" s="5" t="s">
        <v>1459</v>
      </c>
      <c r="J245" s="5" t="s">
        <v>2909</v>
      </c>
    </row>
    <row r="246" spans="1:10">
      <c r="A246" s="5">
        <v>245</v>
      </c>
      <c r="B246" s="5" t="s">
        <v>1442</v>
      </c>
      <c r="C246" s="5" t="s">
        <v>169</v>
      </c>
      <c r="D246" s="5" t="s">
        <v>2372</v>
      </c>
      <c r="E246" s="5" t="s">
        <v>2373</v>
      </c>
      <c r="F246" s="5" t="s">
        <v>2374</v>
      </c>
      <c r="G246" s="5" t="s">
        <v>1464</v>
      </c>
      <c r="J246" s="5" t="s">
        <v>2909</v>
      </c>
    </row>
    <row r="247" spans="1:10">
      <c r="A247" s="5">
        <v>246</v>
      </c>
      <c r="B247" s="5" t="s">
        <v>1442</v>
      </c>
      <c r="C247" s="5" t="s">
        <v>169</v>
      </c>
      <c r="D247" s="5" t="s">
        <v>2375</v>
      </c>
      <c r="E247" s="5" t="s">
        <v>2376</v>
      </c>
      <c r="F247" s="5" t="s">
        <v>2377</v>
      </c>
      <c r="G247" s="5" t="s">
        <v>1561</v>
      </c>
      <c r="J247" s="5" t="s">
        <v>2909</v>
      </c>
    </row>
    <row r="248" spans="1:10">
      <c r="A248" s="5">
        <v>247</v>
      </c>
      <c r="B248" s="5" t="s">
        <v>1442</v>
      </c>
      <c r="C248" s="5" t="s">
        <v>169</v>
      </c>
      <c r="D248" s="5" t="s">
        <v>2378</v>
      </c>
      <c r="E248" s="5" t="s">
        <v>2379</v>
      </c>
      <c r="F248" s="5" t="s">
        <v>2380</v>
      </c>
      <c r="G248" s="5" t="s">
        <v>1764</v>
      </c>
      <c r="H248" s="5" t="s">
        <v>2107</v>
      </c>
      <c r="J248" s="5" t="s">
        <v>2909</v>
      </c>
    </row>
    <row r="249" spans="1:10">
      <c r="A249" s="5">
        <v>248</v>
      </c>
      <c r="B249" s="5" t="s">
        <v>1442</v>
      </c>
      <c r="C249" s="5" t="s">
        <v>169</v>
      </c>
      <c r="D249" s="5" t="s">
        <v>2381</v>
      </c>
      <c r="E249" s="5" t="s">
        <v>2382</v>
      </c>
      <c r="F249" s="5" t="s">
        <v>2383</v>
      </c>
      <c r="G249" s="5" t="s">
        <v>1450</v>
      </c>
      <c r="H249" s="5" t="s">
        <v>2384</v>
      </c>
      <c r="J249" s="5" t="s">
        <v>2909</v>
      </c>
    </row>
    <row r="250" spans="1:10">
      <c r="A250" s="5">
        <v>249</v>
      </c>
      <c r="B250" s="5" t="s">
        <v>1442</v>
      </c>
      <c r="C250" s="5" t="s">
        <v>169</v>
      </c>
      <c r="D250" s="5" t="s">
        <v>2385</v>
      </c>
      <c r="E250" s="5" t="s">
        <v>2386</v>
      </c>
      <c r="F250" s="5" t="s">
        <v>2387</v>
      </c>
      <c r="G250" s="5" t="s">
        <v>1618</v>
      </c>
      <c r="H250" s="5" t="s">
        <v>2388</v>
      </c>
      <c r="J250" s="5" t="s">
        <v>2909</v>
      </c>
    </row>
    <row r="251" spans="1:10">
      <c r="A251" s="5">
        <v>250</v>
      </c>
      <c r="B251" s="5" t="s">
        <v>1442</v>
      </c>
      <c r="C251" s="5" t="s">
        <v>169</v>
      </c>
      <c r="D251" s="5" t="s">
        <v>2389</v>
      </c>
      <c r="E251" s="5" t="s">
        <v>2390</v>
      </c>
      <c r="F251" s="5" t="s">
        <v>2391</v>
      </c>
      <c r="G251" s="5" t="s">
        <v>1736</v>
      </c>
      <c r="J251" s="5" t="s">
        <v>2909</v>
      </c>
    </row>
    <row r="252" spans="1:10">
      <c r="A252" s="5">
        <v>251</v>
      </c>
      <c r="B252" s="5" t="s">
        <v>1442</v>
      </c>
      <c r="C252" s="5" t="s">
        <v>169</v>
      </c>
      <c r="D252" s="5" t="s">
        <v>2392</v>
      </c>
      <c r="E252" s="5" t="s">
        <v>2393</v>
      </c>
      <c r="F252" s="5" t="s">
        <v>2394</v>
      </c>
      <c r="G252" s="5" t="s">
        <v>1459</v>
      </c>
      <c r="H252" s="5" t="s">
        <v>2395</v>
      </c>
      <c r="J252" s="5" t="s">
        <v>2909</v>
      </c>
    </row>
    <row r="253" spans="1:10">
      <c r="A253" s="5">
        <v>252</v>
      </c>
      <c r="B253" s="5" t="s">
        <v>1442</v>
      </c>
      <c r="C253" s="5" t="s">
        <v>169</v>
      </c>
      <c r="D253" s="5" t="s">
        <v>2967</v>
      </c>
      <c r="E253" s="5" t="s">
        <v>2968</v>
      </c>
      <c r="F253" s="5" t="s">
        <v>2969</v>
      </c>
      <c r="G253" s="5" t="s">
        <v>1464</v>
      </c>
      <c r="H253" s="5" t="s">
        <v>2970</v>
      </c>
      <c r="J253" s="5" t="s">
        <v>2909</v>
      </c>
    </row>
    <row r="254" spans="1:10">
      <c r="A254" s="5">
        <v>253</v>
      </c>
      <c r="B254" s="5" t="s">
        <v>1442</v>
      </c>
      <c r="C254" s="5" t="s">
        <v>169</v>
      </c>
      <c r="D254" s="5" t="s">
        <v>2396</v>
      </c>
      <c r="E254" s="5" t="s">
        <v>2397</v>
      </c>
      <c r="F254" s="5" t="s">
        <v>2398</v>
      </c>
      <c r="G254" s="5" t="s">
        <v>1553</v>
      </c>
      <c r="H254" s="5" t="s">
        <v>2399</v>
      </c>
      <c r="J254" s="5" t="s">
        <v>2909</v>
      </c>
    </row>
    <row r="255" spans="1:10">
      <c r="A255" s="5">
        <v>254</v>
      </c>
      <c r="B255" s="5" t="s">
        <v>1442</v>
      </c>
      <c r="C255" s="5" t="s">
        <v>169</v>
      </c>
      <c r="D255" s="5" t="s">
        <v>2400</v>
      </c>
      <c r="E255" s="5" t="s">
        <v>2401</v>
      </c>
      <c r="F255" s="5" t="s">
        <v>2402</v>
      </c>
      <c r="G255" s="5" t="s">
        <v>1473</v>
      </c>
      <c r="J255" s="5" t="s">
        <v>2909</v>
      </c>
    </row>
    <row r="256" spans="1:10">
      <c r="A256" s="5">
        <v>255</v>
      </c>
      <c r="B256" s="5" t="s">
        <v>1442</v>
      </c>
      <c r="C256" s="5" t="s">
        <v>169</v>
      </c>
      <c r="D256" s="5" t="s">
        <v>2403</v>
      </c>
      <c r="E256" s="5" t="s">
        <v>2404</v>
      </c>
      <c r="F256" s="5" t="s">
        <v>2405</v>
      </c>
      <c r="G256" s="5" t="s">
        <v>1464</v>
      </c>
      <c r="H256" s="5" t="s">
        <v>2406</v>
      </c>
      <c r="J256" s="5" t="s">
        <v>2909</v>
      </c>
    </row>
    <row r="257" spans="1:10">
      <c r="A257" s="5">
        <v>256</v>
      </c>
      <c r="B257" s="5" t="s">
        <v>1442</v>
      </c>
      <c r="C257" s="5" t="s">
        <v>169</v>
      </c>
      <c r="D257" s="5" t="s">
        <v>2407</v>
      </c>
      <c r="E257" s="5" t="s">
        <v>2404</v>
      </c>
      <c r="F257" s="5" t="s">
        <v>2408</v>
      </c>
      <c r="G257" s="5" t="s">
        <v>1455</v>
      </c>
      <c r="H257" s="5" t="s">
        <v>2409</v>
      </c>
      <c r="J257" s="5" t="s">
        <v>2909</v>
      </c>
    </row>
    <row r="258" spans="1:10">
      <c r="A258" s="5">
        <v>257</v>
      </c>
      <c r="B258" s="5" t="s">
        <v>1442</v>
      </c>
      <c r="C258" s="5" t="s">
        <v>169</v>
      </c>
      <c r="D258" s="5" t="s">
        <v>2410</v>
      </c>
      <c r="E258" s="5" t="s">
        <v>2411</v>
      </c>
      <c r="F258" s="5" t="s">
        <v>2412</v>
      </c>
      <c r="G258" s="5" t="s">
        <v>1464</v>
      </c>
      <c r="J258" s="5" t="s">
        <v>2909</v>
      </c>
    </row>
    <row r="259" spans="1:10">
      <c r="A259" s="5">
        <v>258</v>
      </c>
      <c r="B259" s="5" t="s">
        <v>1442</v>
      </c>
      <c r="C259" s="5" t="s">
        <v>169</v>
      </c>
      <c r="D259" s="5" t="s">
        <v>2413</v>
      </c>
      <c r="E259" s="5" t="s">
        <v>2414</v>
      </c>
      <c r="F259" s="5" t="s">
        <v>2415</v>
      </c>
      <c r="G259" s="5" t="s">
        <v>1464</v>
      </c>
      <c r="J259" s="5" t="s">
        <v>2909</v>
      </c>
    </row>
    <row r="260" spans="1:10">
      <c r="A260" s="5">
        <v>259</v>
      </c>
      <c r="B260" s="5" t="s">
        <v>1442</v>
      </c>
      <c r="C260" s="5" t="s">
        <v>169</v>
      </c>
      <c r="D260" s="5" t="s">
        <v>2416</v>
      </c>
      <c r="E260" s="5" t="s">
        <v>2417</v>
      </c>
      <c r="F260" s="5" t="s">
        <v>2418</v>
      </c>
      <c r="G260" s="5" t="s">
        <v>1459</v>
      </c>
      <c r="J260" s="5" t="s">
        <v>2909</v>
      </c>
    </row>
    <row r="261" spans="1:10">
      <c r="A261" s="5">
        <v>260</v>
      </c>
      <c r="B261" s="5" t="s">
        <v>1442</v>
      </c>
      <c r="C261" s="5" t="s">
        <v>169</v>
      </c>
      <c r="D261" s="5" t="s">
        <v>2971</v>
      </c>
      <c r="E261" s="5" t="s">
        <v>2972</v>
      </c>
      <c r="F261" s="5" t="s">
        <v>2973</v>
      </c>
      <c r="G261" s="5" t="s">
        <v>1481</v>
      </c>
      <c r="H261" s="5" t="s">
        <v>2974</v>
      </c>
      <c r="J261" s="5" t="s">
        <v>2909</v>
      </c>
    </row>
    <row r="262" spans="1:10">
      <c r="A262" s="5">
        <v>261</v>
      </c>
      <c r="B262" s="5" t="s">
        <v>1442</v>
      </c>
      <c r="C262" s="5" t="s">
        <v>169</v>
      </c>
      <c r="D262" s="5" t="s">
        <v>2419</v>
      </c>
      <c r="E262" s="5" t="s">
        <v>2420</v>
      </c>
      <c r="F262" s="5" t="s">
        <v>2421</v>
      </c>
      <c r="G262" s="5" t="s">
        <v>1789</v>
      </c>
      <c r="H262" s="5" t="s">
        <v>2422</v>
      </c>
      <c r="J262" s="5" t="s">
        <v>2909</v>
      </c>
    </row>
    <row r="263" spans="1:10">
      <c r="A263" s="5">
        <v>262</v>
      </c>
      <c r="B263" s="5" t="s">
        <v>1442</v>
      </c>
      <c r="C263" s="5" t="s">
        <v>169</v>
      </c>
      <c r="D263" s="5" t="s">
        <v>2423</v>
      </c>
      <c r="E263" s="5" t="s">
        <v>2424</v>
      </c>
      <c r="F263" s="5" t="s">
        <v>2425</v>
      </c>
      <c r="G263" s="5" t="s">
        <v>1572</v>
      </c>
      <c r="H263" s="5" t="s">
        <v>1591</v>
      </c>
      <c r="J263" s="5" t="s">
        <v>2909</v>
      </c>
    </row>
    <row r="264" spans="1:10">
      <c r="A264" s="5">
        <v>263</v>
      </c>
      <c r="B264" s="5" t="s">
        <v>1442</v>
      </c>
      <c r="C264" s="5" t="s">
        <v>169</v>
      </c>
      <c r="D264" s="5" t="s">
        <v>2426</v>
      </c>
      <c r="E264" s="5" t="s">
        <v>2424</v>
      </c>
      <c r="F264" s="5" t="s">
        <v>2427</v>
      </c>
      <c r="G264" s="5" t="s">
        <v>1459</v>
      </c>
      <c r="H264" s="5" t="s">
        <v>2428</v>
      </c>
      <c r="J264" s="5" t="s">
        <v>2909</v>
      </c>
    </row>
    <row r="265" spans="1:10">
      <c r="A265" s="5">
        <v>264</v>
      </c>
      <c r="B265" s="5" t="s">
        <v>1442</v>
      </c>
      <c r="C265" s="5" t="s">
        <v>169</v>
      </c>
      <c r="D265" s="5" t="s">
        <v>2429</v>
      </c>
      <c r="E265" s="5" t="s">
        <v>2430</v>
      </c>
      <c r="F265" s="5" t="s">
        <v>2431</v>
      </c>
      <c r="G265" s="5" t="s">
        <v>1464</v>
      </c>
      <c r="H265" s="5" t="s">
        <v>2432</v>
      </c>
      <c r="J265" s="5" t="s">
        <v>2909</v>
      </c>
    </row>
    <row r="266" spans="1:10">
      <c r="A266" s="5">
        <v>265</v>
      </c>
      <c r="B266" s="5" t="s">
        <v>1442</v>
      </c>
      <c r="C266" s="5" t="s">
        <v>169</v>
      </c>
      <c r="D266" s="5" t="s">
        <v>2433</v>
      </c>
      <c r="E266" s="5" t="s">
        <v>2434</v>
      </c>
      <c r="F266" s="5" t="s">
        <v>2435</v>
      </c>
      <c r="G266" s="5" t="s">
        <v>1464</v>
      </c>
      <c r="H266" s="5" t="s">
        <v>2436</v>
      </c>
      <c r="J266" s="5" t="s">
        <v>2909</v>
      </c>
    </row>
    <row r="267" spans="1:10">
      <c r="A267" s="5">
        <v>266</v>
      </c>
      <c r="B267" s="5" t="s">
        <v>1442</v>
      </c>
      <c r="C267" s="5" t="s">
        <v>169</v>
      </c>
      <c r="D267" s="5" t="s">
        <v>2975</v>
      </c>
      <c r="E267" s="5" t="s">
        <v>2976</v>
      </c>
      <c r="F267" s="5" t="s">
        <v>2977</v>
      </c>
      <c r="G267" s="5" t="s">
        <v>1464</v>
      </c>
      <c r="H267" s="5" t="s">
        <v>2368</v>
      </c>
      <c r="J267" s="5" t="s">
        <v>2909</v>
      </c>
    </row>
    <row r="268" spans="1:10">
      <c r="A268" s="5">
        <v>267</v>
      </c>
      <c r="B268" s="5" t="s">
        <v>1442</v>
      </c>
      <c r="C268" s="5" t="s">
        <v>169</v>
      </c>
      <c r="D268" s="5" t="s">
        <v>2437</v>
      </c>
      <c r="E268" s="5" t="s">
        <v>2438</v>
      </c>
      <c r="F268" s="5" t="s">
        <v>2439</v>
      </c>
      <c r="G268" s="5" t="s">
        <v>1854</v>
      </c>
      <c r="H268" s="5" t="s">
        <v>2440</v>
      </c>
      <c r="J268" s="5" t="s">
        <v>2909</v>
      </c>
    </row>
    <row r="269" spans="1:10">
      <c r="A269" s="5">
        <v>268</v>
      </c>
      <c r="B269" s="5" t="s">
        <v>1442</v>
      </c>
      <c r="C269" s="5" t="s">
        <v>169</v>
      </c>
      <c r="D269" s="5" t="s">
        <v>2441</v>
      </c>
      <c r="E269" s="5" t="s">
        <v>2442</v>
      </c>
      <c r="F269" s="5" t="s">
        <v>2443</v>
      </c>
      <c r="G269" s="5" t="s">
        <v>1455</v>
      </c>
      <c r="H269" s="5" t="s">
        <v>2444</v>
      </c>
      <c r="J269" s="5" t="s">
        <v>2909</v>
      </c>
    </row>
    <row r="270" spans="1:10">
      <c r="A270" s="5">
        <v>269</v>
      </c>
      <c r="B270" s="5" t="s">
        <v>1442</v>
      </c>
      <c r="C270" s="5" t="s">
        <v>169</v>
      </c>
      <c r="D270" s="5" t="s">
        <v>2445</v>
      </c>
      <c r="E270" s="5" t="s">
        <v>2446</v>
      </c>
      <c r="F270" s="5" t="s">
        <v>2447</v>
      </c>
      <c r="G270" s="5" t="s">
        <v>1561</v>
      </c>
      <c r="H270" s="5" t="s">
        <v>2448</v>
      </c>
      <c r="J270" s="5" t="s">
        <v>2909</v>
      </c>
    </row>
    <row r="271" spans="1:10">
      <c r="A271" s="5">
        <v>270</v>
      </c>
      <c r="B271" s="5" t="s">
        <v>1442</v>
      </c>
      <c r="C271" s="5" t="s">
        <v>169</v>
      </c>
      <c r="D271" s="5" t="s">
        <v>2449</v>
      </c>
      <c r="E271" s="5" t="s">
        <v>2450</v>
      </c>
      <c r="F271" s="5" t="s">
        <v>2451</v>
      </c>
      <c r="G271" s="5" t="s">
        <v>1481</v>
      </c>
      <c r="H271" s="5" t="s">
        <v>2452</v>
      </c>
      <c r="J271" s="5" t="s">
        <v>2909</v>
      </c>
    </row>
    <row r="272" spans="1:10">
      <c r="A272" s="5">
        <v>271</v>
      </c>
      <c r="B272" s="5" t="s">
        <v>1442</v>
      </c>
      <c r="C272" s="5" t="s">
        <v>169</v>
      </c>
      <c r="D272" s="5" t="s">
        <v>2453</v>
      </c>
      <c r="E272" s="5" t="s">
        <v>2454</v>
      </c>
      <c r="F272" s="5" t="s">
        <v>2455</v>
      </c>
      <c r="G272" s="5" t="s">
        <v>1561</v>
      </c>
      <c r="H272" s="5" t="s">
        <v>2456</v>
      </c>
      <c r="J272" s="5" t="s">
        <v>2909</v>
      </c>
    </row>
    <row r="273" spans="1:10">
      <c r="A273" s="5">
        <v>272</v>
      </c>
      <c r="B273" s="5" t="s">
        <v>1442</v>
      </c>
      <c r="C273" s="5" t="s">
        <v>169</v>
      </c>
      <c r="D273" s="5" t="s">
        <v>2457</v>
      </c>
      <c r="E273" s="5" t="s">
        <v>2458</v>
      </c>
      <c r="F273" s="5" t="s">
        <v>2459</v>
      </c>
      <c r="G273" s="5" t="s">
        <v>1548</v>
      </c>
      <c r="H273" s="5" t="s">
        <v>2460</v>
      </c>
      <c r="J273" s="5" t="s">
        <v>2909</v>
      </c>
    </row>
    <row r="274" spans="1:10">
      <c r="A274" s="5">
        <v>273</v>
      </c>
      <c r="B274" s="5" t="s">
        <v>1442</v>
      </c>
      <c r="C274" s="5" t="s">
        <v>169</v>
      </c>
      <c r="D274" s="5" t="s">
        <v>2461</v>
      </c>
      <c r="E274" s="5" t="s">
        <v>2462</v>
      </c>
      <c r="F274" s="5" t="s">
        <v>2463</v>
      </c>
      <c r="G274" s="5" t="s">
        <v>1481</v>
      </c>
      <c r="H274" s="5" t="s">
        <v>1687</v>
      </c>
      <c r="J274" s="5" t="s">
        <v>2909</v>
      </c>
    </row>
    <row r="275" spans="1:10">
      <c r="A275" s="5">
        <v>274</v>
      </c>
      <c r="B275" s="5" t="s">
        <v>1442</v>
      </c>
      <c r="C275" s="5" t="s">
        <v>169</v>
      </c>
      <c r="D275" s="5" t="s">
        <v>2464</v>
      </c>
      <c r="E275" s="5" t="s">
        <v>2465</v>
      </c>
      <c r="F275" s="5" t="s">
        <v>2466</v>
      </c>
      <c r="G275" s="5" t="s">
        <v>1590</v>
      </c>
      <c r="H275" s="5" t="s">
        <v>2467</v>
      </c>
      <c r="J275" s="5" t="s">
        <v>2909</v>
      </c>
    </row>
    <row r="276" spans="1:10">
      <c r="A276" s="5">
        <v>275</v>
      </c>
      <c r="B276" s="5" t="s">
        <v>1442</v>
      </c>
      <c r="C276" s="5" t="s">
        <v>169</v>
      </c>
      <c r="D276" s="5" t="s">
        <v>2468</v>
      </c>
      <c r="E276" s="5" t="s">
        <v>2469</v>
      </c>
      <c r="F276" s="5" t="s">
        <v>2470</v>
      </c>
      <c r="G276" s="5" t="s">
        <v>1590</v>
      </c>
      <c r="H276" s="5" t="s">
        <v>2471</v>
      </c>
      <c r="J276" s="5" t="s">
        <v>2909</v>
      </c>
    </row>
    <row r="277" spans="1:10">
      <c r="A277" s="5">
        <v>276</v>
      </c>
      <c r="B277" s="5" t="s">
        <v>1442</v>
      </c>
      <c r="C277" s="5" t="s">
        <v>169</v>
      </c>
      <c r="D277" s="5" t="s">
        <v>2472</v>
      </c>
      <c r="E277" s="5" t="s">
        <v>2473</v>
      </c>
      <c r="F277" s="5" t="s">
        <v>2474</v>
      </c>
      <c r="G277" s="5" t="s">
        <v>1464</v>
      </c>
      <c r="H277" s="5" t="s">
        <v>2475</v>
      </c>
      <c r="J277" s="5" t="s">
        <v>2909</v>
      </c>
    </row>
    <row r="278" spans="1:10">
      <c r="A278" s="5">
        <v>277</v>
      </c>
      <c r="B278" s="5" t="s">
        <v>1442</v>
      </c>
      <c r="C278" s="5" t="s">
        <v>169</v>
      </c>
      <c r="D278" s="5" t="s">
        <v>2476</v>
      </c>
      <c r="E278" s="5" t="s">
        <v>2473</v>
      </c>
      <c r="F278" s="5" t="s">
        <v>2477</v>
      </c>
      <c r="G278" s="5" t="s">
        <v>1548</v>
      </c>
      <c r="H278" s="5" t="s">
        <v>2478</v>
      </c>
      <c r="J278" s="5" t="s">
        <v>2909</v>
      </c>
    </row>
    <row r="279" spans="1:10">
      <c r="A279" s="5">
        <v>278</v>
      </c>
      <c r="B279" s="5" t="s">
        <v>1442</v>
      </c>
      <c r="C279" s="5" t="s">
        <v>169</v>
      </c>
      <c r="D279" s="5" t="s">
        <v>2479</v>
      </c>
      <c r="E279" s="5" t="s">
        <v>2480</v>
      </c>
      <c r="F279" s="5" t="s">
        <v>2481</v>
      </c>
      <c r="G279" s="5" t="s">
        <v>1481</v>
      </c>
      <c r="J279" s="5" t="s">
        <v>2909</v>
      </c>
    </row>
    <row r="280" spans="1:10">
      <c r="A280" s="5">
        <v>279</v>
      </c>
      <c r="B280" s="5" t="s">
        <v>1442</v>
      </c>
      <c r="C280" s="5" t="s">
        <v>169</v>
      </c>
      <c r="D280" s="5" t="s">
        <v>2482</v>
      </c>
      <c r="E280" s="5" t="s">
        <v>2480</v>
      </c>
      <c r="F280" s="5" t="s">
        <v>2483</v>
      </c>
      <c r="G280" s="5" t="s">
        <v>1572</v>
      </c>
      <c r="H280" s="5" t="s">
        <v>2484</v>
      </c>
      <c r="J280" s="5" t="s">
        <v>2909</v>
      </c>
    </row>
    <row r="281" spans="1:10">
      <c r="A281" s="5">
        <v>280</v>
      </c>
      <c r="B281" s="5" t="s">
        <v>1442</v>
      </c>
      <c r="C281" s="5" t="s">
        <v>169</v>
      </c>
      <c r="D281" s="5" t="s">
        <v>2485</v>
      </c>
      <c r="E281" s="5" t="s">
        <v>2486</v>
      </c>
      <c r="F281" s="5" t="s">
        <v>2487</v>
      </c>
      <c r="G281" s="5" t="s">
        <v>1548</v>
      </c>
      <c r="H281" s="5" t="s">
        <v>2488</v>
      </c>
      <c r="I281" s="5" t="s">
        <v>2978</v>
      </c>
      <c r="J281" s="5" t="s">
        <v>2909</v>
      </c>
    </row>
    <row r="282" spans="1:10">
      <c r="A282" s="5">
        <v>281</v>
      </c>
      <c r="B282" s="5" t="s">
        <v>1442</v>
      </c>
      <c r="C282" s="5" t="s">
        <v>169</v>
      </c>
      <c r="D282" s="5" t="s">
        <v>2489</v>
      </c>
      <c r="E282" s="5" t="s">
        <v>2490</v>
      </c>
      <c r="F282" s="5" t="s">
        <v>2491</v>
      </c>
      <c r="G282" s="5" t="s">
        <v>1740</v>
      </c>
      <c r="H282" s="5" t="s">
        <v>2492</v>
      </c>
      <c r="J282" s="5" t="s">
        <v>2909</v>
      </c>
    </row>
    <row r="283" spans="1:10">
      <c r="A283" s="5">
        <v>282</v>
      </c>
      <c r="B283" s="5" t="s">
        <v>1442</v>
      </c>
      <c r="C283" s="5" t="s">
        <v>169</v>
      </c>
      <c r="D283" s="5" t="s">
        <v>2493</v>
      </c>
      <c r="E283" s="5" t="s">
        <v>2494</v>
      </c>
      <c r="F283" s="5" t="s">
        <v>2495</v>
      </c>
      <c r="G283" s="5" t="s">
        <v>1590</v>
      </c>
      <c r="H283" s="5" t="s">
        <v>2496</v>
      </c>
      <c r="J283" s="5" t="s">
        <v>2909</v>
      </c>
    </row>
    <row r="284" spans="1:10">
      <c r="A284" s="5">
        <v>283</v>
      </c>
      <c r="B284" s="5" t="s">
        <v>1442</v>
      </c>
      <c r="C284" s="5" t="s">
        <v>169</v>
      </c>
      <c r="D284" s="5" t="s">
        <v>2497</v>
      </c>
      <c r="E284" s="5" t="s">
        <v>2498</v>
      </c>
      <c r="F284" s="5" t="s">
        <v>2499</v>
      </c>
      <c r="G284" s="5" t="s">
        <v>1553</v>
      </c>
      <c r="J284" s="5" t="s">
        <v>2909</v>
      </c>
    </row>
    <row r="285" spans="1:10">
      <c r="A285" s="5">
        <v>284</v>
      </c>
      <c r="B285" s="5" t="s">
        <v>1442</v>
      </c>
      <c r="C285" s="5" t="s">
        <v>169</v>
      </c>
      <c r="D285" s="5" t="s">
        <v>2979</v>
      </c>
      <c r="E285" s="5" t="s">
        <v>2980</v>
      </c>
      <c r="F285" s="5" t="s">
        <v>2981</v>
      </c>
      <c r="G285" s="5" t="s">
        <v>1464</v>
      </c>
      <c r="J285" s="5" t="s">
        <v>2909</v>
      </c>
    </row>
    <row r="286" spans="1:10">
      <c r="A286" s="5">
        <v>285</v>
      </c>
      <c r="B286" s="5" t="s">
        <v>1442</v>
      </c>
      <c r="C286" s="5" t="s">
        <v>169</v>
      </c>
      <c r="D286" s="5" t="s">
        <v>2500</v>
      </c>
      <c r="E286" s="5" t="s">
        <v>2501</v>
      </c>
      <c r="F286" s="5" t="s">
        <v>2502</v>
      </c>
      <c r="G286" s="5" t="s">
        <v>1572</v>
      </c>
      <c r="H286" s="5" t="s">
        <v>2503</v>
      </c>
      <c r="J286" s="5" t="s">
        <v>2909</v>
      </c>
    </row>
    <row r="287" spans="1:10">
      <c r="A287" s="5">
        <v>286</v>
      </c>
      <c r="B287" s="5" t="s">
        <v>1442</v>
      </c>
      <c r="C287" s="5" t="s">
        <v>169</v>
      </c>
      <c r="D287" s="5" t="s">
        <v>2504</v>
      </c>
      <c r="E287" s="5" t="s">
        <v>2505</v>
      </c>
      <c r="F287" s="5" t="s">
        <v>2506</v>
      </c>
      <c r="G287" s="5" t="s">
        <v>1548</v>
      </c>
      <c r="J287" s="5" t="s">
        <v>2909</v>
      </c>
    </row>
    <row r="288" spans="1:10">
      <c r="A288" s="5">
        <v>287</v>
      </c>
      <c r="B288" s="5" t="s">
        <v>1442</v>
      </c>
      <c r="C288" s="5" t="s">
        <v>169</v>
      </c>
      <c r="D288" s="5" t="s">
        <v>2507</v>
      </c>
      <c r="E288" s="5" t="s">
        <v>2508</v>
      </c>
      <c r="F288" s="5" t="s">
        <v>2509</v>
      </c>
      <c r="G288" s="5" t="s">
        <v>1464</v>
      </c>
      <c r="H288" s="5" t="s">
        <v>2510</v>
      </c>
      <c r="J288" s="5" t="s">
        <v>2909</v>
      </c>
    </row>
    <row r="289" spans="1:10">
      <c r="A289" s="5">
        <v>288</v>
      </c>
      <c r="B289" s="5" t="s">
        <v>1442</v>
      </c>
      <c r="C289" s="5" t="s">
        <v>169</v>
      </c>
      <c r="D289" s="5" t="s">
        <v>2511</v>
      </c>
      <c r="E289" s="5" t="s">
        <v>2512</v>
      </c>
      <c r="F289" s="5" t="s">
        <v>2513</v>
      </c>
      <c r="G289" s="5" t="s">
        <v>1481</v>
      </c>
      <c r="H289" s="5" t="s">
        <v>2422</v>
      </c>
      <c r="J289" s="5" t="s">
        <v>2909</v>
      </c>
    </row>
    <row r="290" spans="1:10">
      <c r="A290" s="5">
        <v>289</v>
      </c>
      <c r="B290" s="5" t="s">
        <v>1442</v>
      </c>
      <c r="C290" s="5" t="s">
        <v>169</v>
      </c>
      <c r="D290" s="5" t="s">
        <v>2514</v>
      </c>
      <c r="E290" s="5" t="s">
        <v>2515</v>
      </c>
      <c r="F290" s="5" t="s">
        <v>2516</v>
      </c>
      <c r="G290" s="5" t="s">
        <v>1849</v>
      </c>
      <c r="H290" s="5" t="s">
        <v>2517</v>
      </c>
      <c r="J290" s="5" t="s">
        <v>2909</v>
      </c>
    </row>
    <row r="291" spans="1:10">
      <c r="A291" s="5">
        <v>290</v>
      </c>
      <c r="B291" s="5" t="s">
        <v>1442</v>
      </c>
      <c r="C291" s="5" t="s">
        <v>169</v>
      </c>
      <c r="D291" s="5" t="s">
        <v>2518</v>
      </c>
      <c r="E291" s="5" t="s">
        <v>2515</v>
      </c>
      <c r="F291" s="5" t="s">
        <v>2519</v>
      </c>
      <c r="G291" s="5" t="s">
        <v>1561</v>
      </c>
      <c r="H291" s="5" t="s">
        <v>2520</v>
      </c>
      <c r="J291" s="5" t="s">
        <v>2909</v>
      </c>
    </row>
    <row r="292" spans="1:10">
      <c r="A292" s="5">
        <v>291</v>
      </c>
      <c r="B292" s="5" t="s">
        <v>1442</v>
      </c>
      <c r="C292" s="5" t="s">
        <v>169</v>
      </c>
      <c r="D292" s="5" t="s">
        <v>2521</v>
      </c>
      <c r="E292" s="5" t="s">
        <v>2522</v>
      </c>
      <c r="F292" s="5" t="s">
        <v>2523</v>
      </c>
      <c r="G292" s="5" t="s">
        <v>1548</v>
      </c>
      <c r="H292" s="5" t="s">
        <v>2524</v>
      </c>
      <c r="J292" s="5" t="s">
        <v>2909</v>
      </c>
    </row>
    <row r="293" spans="1:10">
      <c r="A293" s="5">
        <v>292</v>
      </c>
      <c r="B293" s="5" t="s">
        <v>1442</v>
      </c>
      <c r="C293" s="5" t="s">
        <v>169</v>
      </c>
      <c r="D293" s="5" t="s">
        <v>2525</v>
      </c>
      <c r="E293" s="5" t="s">
        <v>2526</v>
      </c>
      <c r="F293" s="5" t="s">
        <v>2527</v>
      </c>
      <c r="G293" s="5" t="s">
        <v>1455</v>
      </c>
      <c r="H293" s="5" t="s">
        <v>2528</v>
      </c>
      <c r="J293" s="5" t="s">
        <v>2909</v>
      </c>
    </row>
    <row r="294" spans="1:10">
      <c r="A294" s="5">
        <v>293</v>
      </c>
      <c r="B294" s="5" t="s">
        <v>1442</v>
      </c>
      <c r="C294" s="5" t="s">
        <v>169</v>
      </c>
      <c r="D294" s="5" t="s">
        <v>2529</v>
      </c>
      <c r="E294" s="5" t="s">
        <v>2530</v>
      </c>
      <c r="F294" s="5" t="s">
        <v>2531</v>
      </c>
      <c r="G294" s="5" t="s">
        <v>1561</v>
      </c>
      <c r="J294" s="5" t="s">
        <v>2909</v>
      </c>
    </row>
    <row r="295" spans="1:10">
      <c r="A295" s="5">
        <v>294</v>
      </c>
      <c r="B295" s="5" t="s">
        <v>1442</v>
      </c>
      <c r="C295" s="5" t="s">
        <v>169</v>
      </c>
      <c r="D295" s="5" t="s">
        <v>2532</v>
      </c>
      <c r="E295" s="5" t="s">
        <v>2533</v>
      </c>
      <c r="F295" s="5" t="s">
        <v>2534</v>
      </c>
      <c r="G295" s="5" t="s">
        <v>1473</v>
      </c>
      <c r="J295" s="5" t="s">
        <v>2909</v>
      </c>
    </row>
    <row r="296" spans="1:10">
      <c r="A296" s="5">
        <v>295</v>
      </c>
      <c r="B296" s="5" t="s">
        <v>1442</v>
      </c>
      <c r="C296" s="5" t="s">
        <v>169</v>
      </c>
      <c r="D296" s="5" t="s">
        <v>2535</v>
      </c>
      <c r="E296" s="5" t="s">
        <v>2536</v>
      </c>
      <c r="F296" s="5" t="s">
        <v>2537</v>
      </c>
      <c r="G296" s="5" t="s">
        <v>1548</v>
      </c>
      <c r="H296" s="5" t="s">
        <v>2538</v>
      </c>
      <c r="J296" s="5" t="s">
        <v>2909</v>
      </c>
    </row>
    <row r="297" spans="1:10">
      <c r="A297" s="5">
        <v>296</v>
      </c>
      <c r="B297" s="5" t="s">
        <v>1442</v>
      </c>
      <c r="C297" s="5" t="s">
        <v>169</v>
      </c>
      <c r="D297" s="5" t="s">
        <v>2539</v>
      </c>
      <c r="E297" s="5" t="s">
        <v>2540</v>
      </c>
      <c r="F297" s="5" t="s">
        <v>2541</v>
      </c>
      <c r="G297" s="5" t="s">
        <v>1455</v>
      </c>
      <c r="H297" s="5" t="s">
        <v>2542</v>
      </c>
      <c r="J297" s="5" t="s">
        <v>2909</v>
      </c>
    </row>
    <row r="298" spans="1:10">
      <c r="A298" s="5">
        <v>297</v>
      </c>
      <c r="B298" s="5" t="s">
        <v>1442</v>
      </c>
      <c r="C298" s="5" t="s">
        <v>169</v>
      </c>
      <c r="D298" s="5" t="s">
        <v>2543</v>
      </c>
      <c r="E298" s="5" t="s">
        <v>2544</v>
      </c>
      <c r="F298" s="5" t="s">
        <v>2545</v>
      </c>
      <c r="G298" s="5" t="s">
        <v>1691</v>
      </c>
      <c r="H298" s="5" t="s">
        <v>2546</v>
      </c>
      <c r="J298" s="5" t="s">
        <v>2909</v>
      </c>
    </row>
    <row r="299" spans="1:10">
      <c r="A299" s="5">
        <v>298</v>
      </c>
      <c r="B299" s="5" t="s">
        <v>1442</v>
      </c>
      <c r="C299" s="5" t="s">
        <v>169</v>
      </c>
      <c r="D299" s="5" t="s">
        <v>2547</v>
      </c>
      <c r="E299" s="5" t="s">
        <v>2548</v>
      </c>
      <c r="F299" s="5" t="s">
        <v>2549</v>
      </c>
      <c r="G299" s="5" t="s">
        <v>1450</v>
      </c>
      <c r="H299" s="5" t="s">
        <v>2550</v>
      </c>
      <c r="J299" s="5" t="s">
        <v>2909</v>
      </c>
    </row>
    <row r="300" spans="1:10">
      <c r="A300" s="5">
        <v>299</v>
      </c>
      <c r="B300" s="5" t="s">
        <v>1442</v>
      </c>
      <c r="C300" s="5" t="s">
        <v>169</v>
      </c>
      <c r="D300" s="5" t="s">
        <v>2982</v>
      </c>
      <c r="E300" s="5" t="s">
        <v>2983</v>
      </c>
      <c r="F300" s="5" t="s">
        <v>2984</v>
      </c>
      <c r="G300" s="5" t="s">
        <v>1464</v>
      </c>
      <c r="J300" s="5" t="s">
        <v>2909</v>
      </c>
    </row>
    <row r="301" spans="1:10">
      <c r="A301" s="5">
        <v>300</v>
      </c>
      <c r="B301" s="5" t="s">
        <v>1442</v>
      </c>
      <c r="C301" s="5" t="s">
        <v>169</v>
      </c>
      <c r="D301" s="5" t="s">
        <v>2551</v>
      </c>
      <c r="E301" s="5" t="s">
        <v>2552</v>
      </c>
      <c r="F301" s="5" t="s">
        <v>2553</v>
      </c>
      <c r="G301" s="5" t="s">
        <v>2218</v>
      </c>
      <c r="H301" s="5" t="s">
        <v>1962</v>
      </c>
      <c r="J301" s="5" t="s">
        <v>2909</v>
      </c>
    </row>
    <row r="302" spans="1:10">
      <c r="A302" s="5">
        <v>301</v>
      </c>
      <c r="B302" s="5" t="s">
        <v>1442</v>
      </c>
      <c r="C302" s="5" t="s">
        <v>169</v>
      </c>
      <c r="D302" s="5" t="s">
        <v>2554</v>
      </c>
      <c r="E302" s="5" t="s">
        <v>2555</v>
      </c>
      <c r="F302" s="5" t="s">
        <v>2556</v>
      </c>
      <c r="G302" s="5" t="s">
        <v>1590</v>
      </c>
      <c r="H302" s="5" t="s">
        <v>2557</v>
      </c>
      <c r="J302" s="5" t="s">
        <v>2909</v>
      </c>
    </row>
    <row r="303" spans="1:10">
      <c r="A303" s="5">
        <v>302</v>
      </c>
      <c r="B303" s="5" t="s">
        <v>1442</v>
      </c>
      <c r="C303" s="5" t="s">
        <v>169</v>
      </c>
      <c r="D303" s="5" t="s">
        <v>2558</v>
      </c>
      <c r="E303" s="5" t="s">
        <v>2559</v>
      </c>
      <c r="F303" s="5" t="s">
        <v>2560</v>
      </c>
      <c r="G303" s="5" t="s">
        <v>1455</v>
      </c>
      <c r="J303" s="5" t="s">
        <v>2909</v>
      </c>
    </row>
    <row r="304" spans="1:10">
      <c r="A304" s="5">
        <v>303</v>
      </c>
      <c r="B304" s="5" t="s">
        <v>1442</v>
      </c>
      <c r="C304" s="5" t="s">
        <v>169</v>
      </c>
      <c r="D304" s="5" t="s">
        <v>2561</v>
      </c>
      <c r="E304" s="5" t="s">
        <v>2562</v>
      </c>
      <c r="F304" s="5" t="s">
        <v>2563</v>
      </c>
      <c r="G304" s="5" t="s">
        <v>1544</v>
      </c>
      <c r="H304" s="5" t="s">
        <v>2564</v>
      </c>
      <c r="J304" s="5" t="s">
        <v>2909</v>
      </c>
    </row>
    <row r="305" spans="1:10">
      <c r="A305" s="5">
        <v>304</v>
      </c>
      <c r="B305" s="5" t="s">
        <v>1442</v>
      </c>
      <c r="C305" s="5" t="s">
        <v>169</v>
      </c>
      <c r="D305" s="5" t="s">
        <v>2565</v>
      </c>
      <c r="E305" s="5" t="s">
        <v>2566</v>
      </c>
      <c r="F305" s="5" t="s">
        <v>2567</v>
      </c>
      <c r="G305" s="5" t="s">
        <v>1464</v>
      </c>
      <c r="H305" s="5" t="s">
        <v>2568</v>
      </c>
      <c r="J305" s="5" t="s">
        <v>2909</v>
      </c>
    </row>
    <row r="306" spans="1:10">
      <c r="A306" s="5">
        <v>305</v>
      </c>
      <c r="B306" s="5" t="s">
        <v>1442</v>
      </c>
      <c r="C306" s="5" t="s">
        <v>169</v>
      </c>
      <c r="D306" s="5" t="s">
        <v>2569</v>
      </c>
      <c r="E306" s="5" t="s">
        <v>2570</v>
      </c>
      <c r="F306" s="5" t="s">
        <v>2571</v>
      </c>
      <c r="G306" s="5" t="s">
        <v>1691</v>
      </c>
      <c r="H306" s="5" t="s">
        <v>2572</v>
      </c>
      <c r="J306" s="5" t="s">
        <v>2909</v>
      </c>
    </row>
    <row r="307" spans="1:10">
      <c r="A307" s="5">
        <v>306</v>
      </c>
      <c r="B307" s="5" t="s">
        <v>1442</v>
      </c>
      <c r="C307" s="5" t="s">
        <v>169</v>
      </c>
      <c r="D307" s="5" t="s">
        <v>2573</v>
      </c>
      <c r="E307" s="5" t="s">
        <v>2574</v>
      </c>
      <c r="F307" s="5" t="s">
        <v>2575</v>
      </c>
      <c r="G307" s="5" t="s">
        <v>1553</v>
      </c>
      <c r="H307" s="5" t="s">
        <v>2576</v>
      </c>
      <c r="J307" s="5" t="s">
        <v>2909</v>
      </c>
    </row>
    <row r="308" spans="1:10">
      <c r="A308" s="5">
        <v>307</v>
      </c>
      <c r="B308" s="5" t="s">
        <v>1442</v>
      </c>
      <c r="C308" s="5" t="s">
        <v>169</v>
      </c>
      <c r="D308" s="5" t="s">
        <v>2577</v>
      </c>
      <c r="E308" s="5" t="s">
        <v>2578</v>
      </c>
      <c r="F308" s="5" t="s">
        <v>2579</v>
      </c>
      <c r="G308" s="5" t="s">
        <v>1854</v>
      </c>
      <c r="H308" s="5" t="s">
        <v>2580</v>
      </c>
      <c r="J308" s="5" t="s">
        <v>2909</v>
      </c>
    </row>
    <row r="309" spans="1:10">
      <c r="A309" s="5">
        <v>308</v>
      </c>
      <c r="B309" s="5" t="s">
        <v>1442</v>
      </c>
      <c r="C309" s="5" t="s">
        <v>169</v>
      </c>
      <c r="D309" s="5" t="s">
        <v>2581</v>
      </c>
      <c r="E309" s="5" t="s">
        <v>2582</v>
      </c>
      <c r="F309" s="5" t="s">
        <v>2583</v>
      </c>
      <c r="G309" s="5" t="s">
        <v>1464</v>
      </c>
      <c r="H309" s="5" t="s">
        <v>2584</v>
      </c>
      <c r="J309" s="5" t="s">
        <v>2909</v>
      </c>
    </row>
    <row r="310" spans="1:10">
      <c r="A310" s="5">
        <v>309</v>
      </c>
      <c r="B310" s="5" t="s">
        <v>1442</v>
      </c>
      <c r="C310" s="5" t="s">
        <v>169</v>
      </c>
      <c r="D310" s="5" t="s">
        <v>2585</v>
      </c>
      <c r="E310" s="5" t="s">
        <v>2586</v>
      </c>
      <c r="F310" s="5" t="s">
        <v>2587</v>
      </c>
      <c r="G310" s="5" t="s">
        <v>1548</v>
      </c>
      <c r="H310" s="5" t="s">
        <v>2588</v>
      </c>
      <c r="J310" s="5" t="s">
        <v>2909</v>
      </c>
    </row>
    <row r="311" spans="1:10">
      <c r="A311" s="5">
        <v>310</v>
      </c>
      <c r="B311" s="5" t="s">
        <v>1442</v>
      </c>
      <c r="C311" s="5" t="s">
        <v>169</v>
      </c>
      <c r="D311" s="5" t="s">
        <v>2589</v>
      </c>
      <c r="E311" s="5" t="s">
        <v>2590</v>
      </c>
      <c r="F311" s="5" t="s">
        <v>2591</v>
      </c>
      <c r="G311" s="5" t="s">
        <v>1548</v>
      </c>
      <c r="H311" s="5" t="s">
        <v>2592</v>
      </c>
      <c r="J311" s="5" t="s">
        <v>2909</v>
      </c>
    </row>
    <row r="312" spans="1:10">
      <c r="A312" s="5">
        <v>311</v>
      </c>
      <c r="B312" s="5" t="s">
        <v>1442</v>
      </c>
      <c r="C312" s="5" t="s">
        <v>169</v>
      </c>
      <c r="D312" s="5" t="s">
        <v>2985</v>
      </c>
      <c r="E312" s="5" t="s">
        <v>2986</v>
      </c>
      <c r="F312" s="5" t="s">
        <v>2987</v>
      </c>
      <c r="G312" s="5" t="s">
        <v>1455</v>
      </c>
      <c r="H312" s="5" t="s">
        <v>2099</v>
      </c>
      <c r="J312" s="5" t="s">
        <v>2909</v>
      </c>
    </row>
    <row r="313" spans="1:10">
      <c r="A313" s="5">
        <v>312</v>
      </c>
      <c r="B313" s="5" t="s">
        <v>1442</v>
      </c>
      <c r="C313" s="5" t="s">
        <v>169</v>
      </c>
      <c r="D313" s="5" t="s">
        <v>2593</v>
      </c>
      <c r="E313" s="5" t="s">
        <v>2594</v>
      </c>
      <c r="F313" s="5" t="s">
        <v>2595</v>
      </c>
      <c r="G313" s="5" t="s">
        <v>1854</v>
      </c>
      <c r="H313" s="5" t="s">
        <v>2596</v>
      </c>
      <c r="J313" s="5" t="s">
        <v>2909</v>
      </c>
    </row>
    <row r="314" spans="1:10">
      <c r="A314" s="5">
        <v>313</v>
      </c>
      <c r="B314" s="5" t="s">
        <v>1442</v>
      </c>
      <c r="C314" s="5" t="s">
        <v>169</v>
      </c>
      <c r="D314" s="5" t="s">
        <v>2597</v>
      </c>
      <c r="E314" s="5" t="s">
        <v>2598</v>
      </c>
      <c r="F314" s="5" t="s">
        <v>2599</v>
      </c>
      <c r="G314" s="5" t="s">
        <v>2218</v>
      </c>
      <c r="H314" s="5" t="s">
        <v>2484</v>
      </c>
      <c r="J314" s="5" t="s">
        <v>2909</v>
      </c>
    </row>
    <row r="315" spans="1:10">
      <c r="A315" s="5">
        <v>314</v>
      </c>
      <c r="B315" s="5" t="s">
        <v>1442</v>
      </c>
      <c r="C315" s="5" t="s">
        <v>169</v>
      </c>
      <c r="D315" s="5" t="s">
        <v>2600</v>
      </c>
      <c r="E315" s="5" t="s">
        <v>2601</v>
      </c>
      <c r="F315" s="5" t="s">
        <v>2602</v>
      </c>
      <c r="G315" s="5" t="s">
        <v>1459</v>
      </c>
      <c r="J315" s="5" t="s">
        <v>2909</v>
      </c>
    </row>
    <row r="316" spans="1:10">
      <c r="A316" s="5">
        <v>315</v>
      </c>
      <c r="B316" s="5" t="s">
        <v>1442</v>
      </c>
      <c r="C316" s="5" t="s">
        <v>169</v>
      </c>
      <c r="D316" s="5" t="s">
        <v>2603</v>
      </c>
      <c r="E316" s="5" t="s">
        <v>2604</v>
      </c>
      <c r="F316" s="5" t="s">
        <v>2605</v>
      </c>
      <c r="G316" s="5" t="s">
        <v>1464</v>
      </c>
      <c r="J316" s="5" t="s">
        <v>2909</v>
      </c>
    </row>
    <row r="317" spans="1:10">
      <c r="A317" s="5">
        <v>316</v>
      </c>
      <c r="B317" s="5" t="s">
        <v>1442</v>
      </c>
      <c r="C317" s="5" t="s">
        <v>169</v>
      </c>
      <c r="D317" s="5" t="s">
        <v>2606</v>
      </c>
      <c r="E317" s="5" t="s">
        <v>2607</v>
      </c>
      <c r="F317" s="5" t="s">
        <v>2608</v>
      </c>
      <c r="G317" s="5" t="s">
        <v>1511</v>
      </c>
      <c r="H317" s="5" t="s">
        <v>2609</v>
      </c>
      <c r="J317" s="5" t="s">
        <v>2909</v>
      </c>
    </row>
    <row r="318" spans="1:10">
      <c r="A318" s="5">
        <v>317</v>
      </c>
      <c r="B318" s="5" t="s">
        <v>1442</v>
      </c>
      <c r="C318" s="5" t="s">
        <v>169</v>
      </c>
      <c r="D318" s="5" t="s">
        <v>2610</v>
      </c>
      <c r="E318" s="5" t="s">
        <v>2611</v>
      </c>
      <c r="F318" s="5" t="s">
        <v>2612</v>
      </c>
      <c r="G318" s="5" t="s">
        <v>1464</v>
      </c>
      <c r="H318" s="5" t="s">
        <v>2613</v>
      </c>
      <c r="J318" s="5" t="s">
        <v>2909</v>
      </c>
    </row>
    <row r="319" spans="1:10">
      <c r="A319" s="5">
        <v>318</v>
      </c>
      <c r="B319" s="5" t="s">
        <v>1442</v>
      </c>
      <c r="C319" s="5" t="s">
        <v>169</v>
      </c>
      <c r="D319" s="5" t="s">
        <v>2614</v>
      </c>
      <c r="E319" s="5" t="s">
        <v>2615</v>
      </c>
      <c r="F319" s="5" t="s">
        <v>2616</v>
      </c>
      <c r="G319" s="5" t="s">
        <v>1572</v>
      </c>
      <c r="H319" s="5" t="s">
        <v>2165</v>
      </c>
      <c r="J319" s="5" t="s">
        <v>2909</v>
      </c>
    </row>
    <row r="320" spans="1:10">
      <c r="A320" s="5">
        <v>319</v>
      </c>
      <c r="B320" s="5" t="s">
        <v>1442</v>
      </c>
      <c r="C320" s="5" t="s">
        <v>169</v>
      </c>
      <c r="D320" s="5" t="s">
        <v>2617</v>
      </c>
      <c r="E320" s="5" t="s">
        <v>2618</v>
      </c>
      <c r="F320" s="5" t="s">
        <v>2619</v>
      </c>
      <c r="G320" s="5" t="s">
        <v>1572</v>
      </c>
      <c r="J320" s="5" t="s">
        <v>2909</v>
      </c>
    </row>
    <row r="321" spans="1:10">
      <c r="A321" s="5">
        <v>320</v>
      </c>
      <c r="B321" s="5" t="s">
        <v>1442</v>
      </c>
      <c r="C321" s="5" t="s">
        <v>169</v>
      </c>
      <c r="D321" s="5" t="s">
        <v>2620</v>
      </c>
      <c r="E321" s="5" t="s">
        <v>2621</v>
      </c>
      <c r="F321" s="5" t="s">
        <v>2622</v>
      </c>
      <c r="G321" s="5" t="s">
        <v>1590</v>
      </c>
      <c r="J321" s="5" t="s">
        <v>2909</v>
      </c>
    </row>
    <row r="322" spans="1:10">
      <c r="A322" s="5">
        <v>321</v>
      </c>
      <c r="B322" s="5" t="s">
        <v>1442</v>
      </c>
      <c r="C322" s="5" t="s">
        <v>169</v>
      </c>
      <c r="D322" s="5" t="s">
        <v>2623</v>
      </c>
      <c r="E322" s="5" t="s">
        <v>2624</v>
      </c>
      <c r="F322" s="5" t="s">
        <v>2625</v>
      </c>
      <c r="G322" s="5" t="s">
        <v>1511</v>
      </c>
      <c r="H322" s="5" t="s">
        <v>2626</v>
      </c>
      <c r="J322" s="5" t="s">
        <v>2909</v>
      </c>
    </row>
    <row r="323" spans="1:10">
      <c r="A323" s="5">
        <v>322</v>
      </c>
      <c r="B323" s="5" t="s">
        <v>1442</v>
      </c>
      <c r="C323" s="5" t="s">
        <v>169</v>
      </c>
      <c r="D323" s="5" t="s">
        <v>2627</v>
      </c>
      <c r="E323" s="5" t="s">
        <v>2628</v>
      </c>
      <c r="F323" s="5" t="s">
        <v>2629</v>
      </c>
      <c r="G323" s="5" t="s">
        <v>2630</v>
      </c>
      <c r="H323" s="5" t="s">
        <v>2631</v>
      </c>
      <c r="J323" s="5" t="s">
        <v>2909</v>
      </c>
    </row>
    <row r="324" spans="1:10">
      <c r="A324" s="5">
        <v>323</v>
      </c>
      <c r="B324" s="5" t="s">
        <v>1442</v>
      </c>
      <c r="C324" s="5" t="s">
        <v>169</v>
      </c>
      <c r="D324" s="5" t="s">
        <v>2632</v>
      </c>
      <c r="E324" s="5" t="s">
        <v>2633</v>
      </c>
      <c r="F324" s="5" t="s">
        <v>2634</v>
      </c>
      <c r="G324" s="5" t="s">
        <v>1553</v>
      </c>
      <c r="J324" s="5" t="s">
        <v>2909</v>
      </c>
    </row>
    <row r="325" spans="1:10">
      <c r="A325" s="5">
        <v>324</v>
      </c>
      <c r="B325" s="5" t="s">
        <v>1442</v>
      </c>
      <c r="C325" s="5" t="s">
        <v>169</v>
      </c>
      <c r="D325" s="5" t="s">
        <v>2635</v>
      </c>
      <c r="E325" s="5" t="s">
        <v>2636</v>
      </c>
      <c r="F325" s="5" t="s">
        <v>2637</v>
      </c>
      <c r="G325" s="5" t="s">
        <v>1459</v>
      </c>
      <c r="J325" s="5" t="s">
        <v>2909</v>
      </c>
    </row>
    <row r="326" spans="1:10">
      <c r="A326" s="5">
        <v>325</v>
      </c>
      <c r="B326" s="5" t="s">
        <v>1442</v>
      </c>
      <c r="C326" s="5" t="s">
        <v>169</v>
      </c>
      <c r="D326" s="5" t="s">
        <v>2638</v>
      </c>
      <c r="E326" s="5" t="s">
        <v>2639</v>
      </c>
      <c r="F326" s="5" t="s">
        <v>2640</v>
      </c>
      <c r="G326" s="5" t="s">
        <v>1473</v>
      </c>
      <c r="J326" s="5" t="s">
        <v>2909</v>
      </c>
    </row>
    <row r="327" spans="1:10">
      <c r="A327" s="5">
        <v>326</v>
      </c>
      <c r="B327" s="5" t="s">
        <v>1442</v>
      </c>
      <c r="C327" s="5" t="s">
        <v>169</v>
      </c>
      <c r="D327" s="5" t="s">
        <v>2641</v>
      </c>
      <c r="E327" s="5" t="s">
        <v>2642</v>
      </c>
      <c r="F327" s="5" t="s">
        <v>2643</v>
      </c>
      <c r="G327" s="5" t="s">
        <v>1572</v>
      </c>
      <c r="J327" s="5" t="s">
        <v>2909</v>
      </c>
    </row>
    <row r="328" spans="1:10">
      <c r="A328" s="5">
        <v>327</v>
      </c>
      <c r="B328" s="5" t="s">
        <v>1442</v>
      </c>
      <c r="C328" s="5" t="s">
        <v>169</v>
      </c>
      <c r="D328" s="5" t="s">
        <v>2644</v>
      </c>
      <c r="E328" s="5" t="s">
        <v>2645</v>
      </c>
      <c r="F328" s="5" t="s">
        <v>2646</v>
      </c>
      <c r="G328" s="5" t="s">
        <v>1455</v>
      </c>
      <c r="J328" s="5" t="s">
        <v>2909</v>
      </c>
    </row>
    <row r="329" spans="1:10">
      <c r="A329" s="5">
        <v>328</v>
      </c>
      <c r="B329" s="5" t="s">
        <v>1442</v>
      </c>
      <c r="C329" s="5" t="s">
        <v>169</v>
      </c>
      <c r="D329" s="5" t="s">
        <v>2647</v>
      </c>
      <c r="E329" s="5" t="s">
        <v>2648</v>
      </c>
      <c r="F329" s="5" t="s">
        <v>2649</v>
      </c>
      <c r="G329" s="5" t="s">
        <v>1459</v>
      </c>
      <c r="H329" s="5" t="s">
        <v>2650</v>
      </c>
      <c r="J329" s="5" t="s">
        <v>2909</v>
      </c>
    </row>
    <row r="330" spans="1:10">
      <c r="A330" s="5">
        <v>329</v>
      </c>
      <c r="B330" s="5" t="s">
        <v>1442</v>
      </c>
      <c r="C330" s="5" t="s">
        <v>169</v>
      </c>
      <c r="D330" s="5" t="s">
        <v>2651</v>
      </c>
      <c r="E330" s="5" t="s">
        <v>2652</v>
      </c>
      <c r="F330" s="5" t="s">
        <v>2653</v>
      </c>
      <c r="G330" s="5" t="s">
        <v>1455</v>
      </c>
      <c r="J330" s="5" t="s">
        <v>2909</v>
      </c>
    </row>
    <row r="331" spans="1:10">
      <c r="A331" s="5">
        <v>330</v>
      </c>
      <c r="B331" s="5" t="s">
        <v>1442</v>
      </c>
      <c r="C331" s="5" t="s">
        <v>169</v>
      </c>
      <c r="D331" s="5" t="s">
        <v>2654</v>
      </c>
      <c r="E331" s="5" t="s">
        <v>2655</v>
      </c>
      <c r="F331" s="5" t="s">
        <v>2656</v>
      </c>
      <c r="G331" s="5" t="s">
        <v>1511</v>
      </c>
      <c r="H331" s="5" t="s">
        <v>2657</v>
      </c>
      <c r="J331" s="5" t="s">
        <v>2909</v>
      </c>
    </row>
    <row r="332" spans="1:10">
      <c r="A332" s="5">
        <v>331</v>
      </c>
      <c r="B332" s="5" t="s">
        <v>1442</v>
      </c>
      <c r="C332" s="5" t="s">
        <v>169</v>
      </c>
      <c r="D332" s="5" t="s">
        <v>2658</v>
      </c>
      <c r="E332" s="5" t="s">
        <v>2659</v>
      </c>
      <c r="F332" s="5" t="s">
        <v>2660</v>
      </c>
      <c r="G332" s="5" t="s">
        <v>1553</v>
      </c>
      <c r="H332" s="5" t="s">
        <v>2661</v>
      </c>
      <c r="J332" s="5" t="s">
        <v>2909</v>
      </c>
    </row>
    <row r="333" spans="1:10">
      <c r="A333" s="5">
        <v>332</v>
      </c>
      <c r="B333" s="5" t="s">
        <v>1442</v>
      </c>
      <c r="C333" s="5" t="s">
        <v>169</v>
      </c>
      <c r="D333" s="5" t="s">
        <v>2662</v>
      </c>
      <c r="E333" s="5" t="s">
        <v>2663</v>
      </c>
      <c r="F333" s="5" t="s">
        <v>2664</v>
      </c>
      <c r="G333" s="5" t="s">
        <v>1561</v>
      </c>
      <c r="J333" s="5" t="s">
        <v>2909</v>
      </c>
    </row>
    <row r="334" spans="1:10">
      <c r="A334" s="5">
        <v>333</v>
      </c>
      <c r="B334" s="5" t="s">
        <v>1442</v>
      </c>
      <c r="C334" s="5" t="s">
        <v>169</v>
      </c>
      <c r="D334" s="5" t="s">
        <v>2665</v>
      </c>
      <c r="E334" s="5" t="s">
        <v>2666</v>
      </c>
      <c r="F334" s="5" t="s">
        <v>2667</v>
      </c>
      <c r="G334" s="5" t="s">
        <v>1459</v>
      </c>
      <c r="J334" s="5" t="s">
        <v>2909</v>
      </c>
    </row>
    <row r="335" spans="1:10">
      <c r="A335" s="5">
        <v>334</v>
      </c>
      <c r="B335" s="5" t="s">
        <v>1442</v>
      </c>
      <c r="C335" s="5" t="s">
        <v>169</v>
      </c>
      <c r="D335" s="5" t="s">
        <v>2668</v>
      </c>
      <c r="E335" s="5" t="s">
        <v>2669</v>
      </c>
      <c r="F335" s="5" t="s">
        <v>2670</v>
      </c>
      <c r="G335" s="5" t="s">
        <v>1464</v>
      </c>
      <c r="H335" s="5" t="s">
        <v>2368</v>
      </c>
      <c r="J335" s="5" t="s">
        <v>2909</v>
      </c>
    </row>
    <row r="336" spans="1:10">
      <c r="A336" s="5">
        <v>335</v>
      </c>
      <c r="B336" s="5" t="s">
        <v>1442</v>
      </c>
      <c r="C336" s="5" t="s">
        <v>169</v>
      </c>
      <c r="D336" s="5" t="s">
        <v>2671</v>
      </c>
      <c r="E336" s="5" t="s">
        <v>2672</v>
      </c>
      <c r="F336" s="5" t="s">
        <v>2673</v>
      </c>
      <c r="G336" s="5" t="s">
        <v>1473</v>
      </c>
      <c r="H336" s="5" t="s">
        <v>2674</v>
      </c>
      <c r="J336" s="5" t="s">
        <v>2909</v>
      </c>
    </row>
    <row r="337" spans="1:10">
      <c r="A337" s="5">
        <v>336</v>
      </c>
      <c r="B337" s="5" t="s">
        <v>1442</v>
      </c>
      <c r="C337" s="5" t="s">
        <v>169</v>
      </c>
      <c r="D337" s="5" t="s">
        <v>2675</v>
      </c>
      <c r="E337" s="5" t="s">
        <v>2676</v>
      </c>
      <c r="F337" s="5" t="s">
        <v>2677</v>
      </c>
      <c r="G337" s="5" t="s">
        <v>1590</v>
      </c>
      <c r="J337" s="5" t="s">
        <v>2909</v>
      </c>
    </row>
    <row r="338" spans="1:10">
      <c r="A338" s="5">
        <v>337</v>
      </c>
      <c r="B338" s="5" t="s">
        <v>1442</v>
      </c>
      <c r="C338" s="5" t="s">
        <v>169</v>
      </c>
      <c r="D338" s="5" t="s">
        <v>2678</v>
      </c>
      <c r="E338" s="5" t="s">
        <v>2679</v>
      </c>
      <c r="F338" s="5" t="s">
        <v>2680</v>
      </c>
      <c r="G338" s="5" t="s">
        <v>1553</v>
      </c>
      <c r="H338" s="5" t="s">
        <v>2053</v>
      </c>
      <c r="J338" s="5" t="s">
        <v>2909</v>
      </c>
    </row>
    <row r="339" spans="1:10">
      <c r="A339" s="5">
        <v>338</v>
      </c>
      <c r="B339" s="5" t="s">
        <v>1442</v>
      </c>
      <c r="C339" s="5" t="s">
        <v>169</v>
      </c>
      <c r="D339" s="5" t="s">
        <v>2681</v>
      </c>
      <c r="E339" s="5" t="s">
        <v>2682</v>
      </c>
      <c r="F339" s="5" t="s">
        <v>2683</v>
      </c>
      <c r="G339" s="5" t="s">
        <v>1473</v>
      </c>
      <c r="H339" s="5" t="s">
        <v>2053</v>
      </c>
      <c r="J339" s="5" t="s">
        <v>2909</v>
      </c>
    </row>
    <row r="340" spans="1:10">
      <c r="A340" s="5">
        <v>339</v>
      </c>
      <c r="B340" s="5" t="s">
        <v>1442</v>
      </c>
      <c r="C340" s="5" t="s">
        <v>169</v>
      </c>
      <c r="D340" s="5" t="s">
        <v>2684</v>
      </c>
      <c r="E340" s="5" t="s">
        <v>2685</v>
      </c>
      <c r="F340" s="5" t="s">
        <v>2686</v>
      </c>
      <c r="G340" s="5" t="s">
        <v>1464</v>
      </c>
      <c r="H340" s="5" t="s">
        <v>1687</v>
      </c>
      <c r="J340" s="5" t="s">
        <v>2909</v>
      </c>
    </row>
    <row r="341" spans="1:10">
      <c r="A341" s="5">
        <v>340</v>
      </c>
      <c r="B341" s="5" t="s">
        <v>1442</v>
      </c>
      <c r="C341" s="5" t="s">
        <v>169</v>
      </c>
      <c r="D341" s="5" t="s">
        <v>2687</v>
      </c>
      <c r="E341" s="5" t="s">
        <v>2688</v>
      </c>
      <c r="F341" s="5" t="s">
        <v>2689</v>
      </c>
      <c r="G341" s="5" t="s">
        <v>2690</v>
      </c>
      <c r="J341" s="5" t="s">
        <v>2909</v>
      </c>
    </row>
    <row r="342" spans="1:10">
      <c r="A342" s="5">
        <v>341</v>
      </c>
      <c r="B342" s="5" t="s">
        <v>1442</v>
      </c>
      <c r="C342" s="5" t="s">
        <v>169</v>
      </c>
      <c r="D342" s="5" t="s">
        <v>2691</v>
      </c>
      <c r="E342" s="5" t="s">
        <v>2692</v>
      </c>
      <c r="F342" s="5" t="s">
        <v>2693</v>
      </c>
      <c r="G342" s="5" t="s">
        <v>1548</v>
      </c>
      <c r="J342" s="5" t="s">
        <v>2909</v>
      </c>
    </row>
    <row r="343" spans="1:10">
      <c r="A343" s="5">
        <v>342</v>
      </c>
      <c r="B343" s="5" t="s">
        <v>1442</v>
      </c>
      <c r="C343" s="5" t="s">
        <v>169</v>
      </c>
      <c r="D343" s="5" t="s">
        <v>2988</v>
      </c>
      <c r="E343" s="5" t="s">
        <v>2989</v>
      </c>
      <c r="F343" s="5" t="s">
        <v>2990</v>
      </c>
      <c r="G343" s="5" t="s">
        <v>1473</v>
      </c>
      <c r="H343" s="5" t="s">
        <v>2991</v>
      </c>
      <c r="J343" s="5" t="s">
        <v>2909</v>
      </c>
    </row>
    <row r="344" spans="1:10">
      <c r="A344" s="5">
        <v>343</v>
      </c>
      <c r="B344" s="5" t="s">
        <v>1442</v>
      </c>
      <c r="C344" s="5" t="s">
        <v>169</v>
      </c>
      <c r="D344" s="5" t="s">
        <v>2694</v>
      </c>
      <c r="E344" s="5" t="s">
        <v>2695</v>
      </c>
      <c r="F344" s="5" t="s">
        <v>2696</v>
      </c>
      <c r="G344" s="5" t="s">
        <v>1553</v>
      </c>
      <c r="H344" s="5" t="s">
        <v>2697</v>
      </c>
      <c r="J344" s="5" t="s">
        <v>2909</v>
      </c>
    </row>
    <row r="345" spans="1:10">
      <c r="A345" s="5">
        <v>344</v>
      </c>
      <c r="B345" s="5" t="s">
        <v>1442</v>
      </c>
      <c r="C345" s="5" t="s">
        <v>169</v>
      </c>
      <c r="D345" s="5" t="s">
        <v>2698</v>
      </c>
      <c r="E345" s="5" t="s">
        <v>2699</v>
      </c>
      <c r="F345" s="5" t="s">
        <v>2700</v>
      </c>
      <c r="G345" s="5" t="s">
        <v>1654</v>
      </c>
      <c r="H345" s="5" t="s">
        <v>2701</v>
      </c>
      <c r="J345" s="5" t="s">
        <v>2909</v>
      </c>
    </row>
    <row r="346" spans="1:10">
      <c r="A346" s="5">
        <v>345</v>
      </c>
      <c r="B346" s="5" t="s">
        <v>1442</v>
      </c>
      <c r="C346" s="5" t="s">
        <v>169</v>
      </c>
      <c r="D346" s="5" t="s">
        <v>2992</v>
      </c>
      <c r="E346" s="5" t="s">
        <v>2993</v>
      </c>
      <c r="F346" s="5" t="s">
        <v>2994</v>
      </c>
      <c r="G346" s="5" t="s">
        <v>1686</v>
      </c>
      <c r="H346" s="5" t="s">
        <v>2995</v>
      </c>
      <c r="J346" s="5" t="s">
        <v>2909</v>
      </c>
    </row>
    <row r="347" spans="1:10">
      <c r="A347" s="5">
        <v>346</v>
      </c>
      <c r="B347" s="5" t="s">
        <v>1442</v>
      </c>
      <c r="C347" s="5" t="s">
        <v>169</v>
      </c>
      <c r="D347" s="5" t="s">
        <v>2702</v>
      </c>
      <c r="E347" s="5" t="s">
        <v>2703</v>
      </c>
      <c r="F347" s="5" t="s">
        <v>2704</v>
      </c>
      <c r="G347" s="5" t="s">
        <v>1654</v>
      </c>
      <c r="J347" s="5" t="s">
        <v>2909</v>
      </c>
    </row>
    <row r="348" spans="1:10">
      <c r="A348" s="5">
        <v>347</v>
      </c>
      <c r="B348" s="5" t="s">
        <v>1442</v>
      </c>
      <c r="C348" s="5" t="s">
        <v>169</v>
      </c>
      <c r="D348" s="5" t="s">
        <v>2996</v>
      </c>
      <c r="E348" s="5" t="s">
        <v>2997</v>
      </c>
      <c r="F348" s="5" t="s">
        <v>2998</v>
      </c>
      <c r="G348" s="5" t="s">
        <v>1561</v>
      </c>
      <c r="J348" s="5" t="s">
        <v>2909</v>
      </c>
    </row>
    <row r="349" spans="1:10">
      <c r="A349" s="5">
        <v>348</v>
      </c>
      <c r="B349" s="5" t="s">
        <v>1442</v>
      </c>
      <c r="C349" s="5" t="s">
        <v>169</v>
      </c>
      <c r="D349" s="5" t="s">
        <v>2999</v>
      </c>
      <c r="E349" s="5" t="s">
        <v>3000</v>
      </c>
      <c r="F349" s="5" t="s">
        <v>3001</v>
      </c>
      <c r="G349" s="5" t="s">
        <v>1548</v>
      </c>
      <c r="H349" s="5" t="s">
        <v>3002</v>
      </c>
      <c r="J349" s="5" t="s">
        <v>2909</v>
      </c>
    </row>
    <row r="350" spans="1:10">
      <c r="A350" s="5">
        <v>349</v>
      </c>
      <c r="B350" s="5" t="s">
        <v>1442</v>
      </c>
      <c r="C350" s="5" t="s">
        <v>169</v>
      </c>
      <c r="D350" s="5" t="s">
        <v>3003</v>
      </c>
      <c r="E350" s="5" t="s">
        <v>3004</v>
      </c>
      <c r="F350" s="5" t="s">
        <v>3005</v>
      </c>
      <c r="G350" s="5" t="s">
        <v>3006</v>
      </c>
      <c r="J350" s="5" t="s">
        <v>2909</v>
      </c>
    </row>
    <row r="351" spans="1:10">
      <c r="A351" s="5">
        <v>350</v>
      </c>
      <c r="B351" s="5" t="s">
        <v>1442</v>
      </c>
      <c r="C351" s="5" t="s">
        <v>169</v>
      </c>
      <c r="D351" s="5" t="s">
        <v>2705</v>
      </c>
      <c r="E351" s="5" t="s">
        <v>2706</v>
      </c>
      <c r="F351" s="5" t="s">
        <v>2707</v>
      </c>
      <c r="G351" s="5" t="s">
        <v>1590</v>
      </c>
      <c r="J351" s="5" t="s">
        <v>2909</v>
      </c>
    </row>
    <row r="352" spans="1:10">
      <c r="A352" s="5">
        <v>351</v>
      </c>
      <c r="B352" s="5" t="s">
        <v>1442</v>
      </c>
      <c r="C352" s="5" t="s">
        <v>169</v>
      </c>
      <c r="D352" s="5" t="s">
        <v>2708</v>
      </c>
      <c r="E352" s="5" t="s">
        <v>2709</v>
      </c>
      <c r="F352" s="5" t="s">
        <v>2710</v>
      </c>
      <c r="G352" s="5" t="s">
        <v>1699</v>
      </c>
      <c r="H352" s="5" t="s">
        <v>2711</v>
      </c>
      <c r="J352" s="5" t="s">
        <v>2909</v>
      </c>
    </row>
    <row r="353" spans="1:10">
      <c r="A353" s="5">
        <v>352</v>
      </c>
      <c r="B353" s="5" t="s">
        <v>1442</v>
      </c>
      <c r="C353" s="5" t="s">
        <v>169</v>
      </c>
      <c r="D353" s="5" t="s">
        <v>2712</v>
      </c>
      <c r="E353" s="5" t="s">
        <v>2713</v>
      </c>
      <c r="F353" s="5" t="s">
        <v>2714</v>
      </c>
      <c r="G353" s="5" t="s">
        <v>1473</v>
      </c>
      <c r="H353" s="5" t="s">
        <v>2715</v>
      </c>
      <c r="J353" s="5" t="s">
        <v>2909</v>
      </c>
    </row>
    <row r="354" spans="1:10">
      <c r="A354" s="5">
        <v>353</v>
      </c>
      <c r="B354" s="5" t="s">
        <v>1442</v>
      </c>
      <c r="C354" s="5" t="s">
        <v>169</v>
      </c>
      <c r="D354" s="5" t="s">
        <v>2716</v>
      </c>
      <c r="E354" s="5" t="s">
        <v>2717</v>
      </c>
      <c r="F354" s="5" t="s">
        <v>2718</v>
      </c>
      <c r="G354" s="5" t="s">
        <v>1590</v>
      </c>
      <c r="J354" s="5" t="s">
        <v>2909</v>
      </c>
    </row>
    <row r="355" spans="1:10">
      <c r="A355" s="5">
        <v>354</v>
      </c>
      <c r="B355" s="5" t="s">
        <v>1442</v>
      </c>
      <c r="C355" s="5" t="s">
        <v>169</v>
      </c>
      <c r="D355" s="5" t="s">
        <v>2719</v>
      </c>
      <c r="E355" s="5" t="s">
        <v>2720</v>
      </c>
      <c r="F355" s="5" t="s">
        <v>2721</v>
      </c>
      <c r="G355" s="5" t="s">
        <v>1548</v>
      </c>
      <c r="H355" s="5" t="s">
        <v>2722</v>
      </c>
      <c r="J355" s="5" t="s">
        <v>2909</v>
      </c>
    </row>
    <row r="356" spans="1:10">
      <c r="A356" s="5">
        <v>355</v>
      </c>
      <c r="B356" s="5" t="s">
        <v>1442</v>
      </c>
      <c r="C356" s="5" t="s">
        <v>169</v>
      </c>
      <c r="D356" s="5" t="s">
        <v>3007</v>
      </c>
      <c r="E356" s="5" t="s">
        <v>3008</v>
      </c>
      <c r="F356" s="5" t="s">
        <v>3009</v>
      </c>
      <c r="G356" s="5" t="s">
        <v>1590</v>
      </c>
      <c r="J356" s="5" t="s">
        <v>2909</v>
      </c>
    </row>
    <row r="357" spans="1:10">
      <c r="A357" s="5">
        <v>356</v>
      </c>
      <c r="B357" s="5" t="s">
        <v>1442</v>
      </c>
      <c r="C357" s="5" t="s">
        <v>169</v>
      </c>
      <c r="D357" s="5" t="s">
        <v>2723</v>
      </c>
      <c r="E357" s="5" t="s">
        <v>2724</v>
      </c>
      <c r="F357" s="5" t="s">
        <v>2725</v>
      </c>
      <c r="G357" s="5" t="s">
        <v>1553</v>
      </c>
      <c r="H357" s="5" t="s">
        <v>2726</v>
      </c>
      <c r="J357" s="5" t="s">
        <v>2909</v>
      </c>
    </row>
    <row r="358" spans="1:10">
      <c r="A358" s="5">
        <v>357</v>
      </c>
      <c r="B358" s="5" t="s">
        <v>1442</v>
      </c>
      <c r="C358" s="5" t="s">
        <v>169</v>
      </c>
      <c r="D358" s="5" t="s">
        <v>2727</v>
      </c>
      <c r="E358" s="5" t="s">
        <v>2728</v>
      </c>
      <c r="F358" s="5" t="s">
        <v>2729</v>
      </c>
      <c r="G358" s="5" t="s">
        <v>1590</v>
      </c>
      <c r="H358" s="5" t="s">
        <v>2730</v>
      </c>
      <c r="J358" s="5" t="s">
        <v>2909</v>
      </c>
    </row>
    <row r="359" spans="1:10">
      <c r="A359" s="5">
        <v>358</v>
      </c>
      <c r="B359" s="5" t="s">
        <v>1442</v>
      </c>
      <c r="C359" s="5" t="s">
        <v>169</v>
      </c>
      <c r="D359" s="5" t="s">
        <v>3010</v>
      </c>
      <c r="E359" s="5" t="s">
        <v>3011</v>
      </c>
      <c r="F359" s="5" t="s">
        <v>3012</v>
      </c>
      <c r="G359" s="5" t="s">
        <v>1459</v>
      </c>
      <c r="J359" s="5" t="s">
        <v>2909</v>
      </c>
    </row>
    <row r="360" spans="1:10">
      <c r="A360" s="5">
        <v>359</v>
      </c>
      <c r="B360" s="5" t="s">
        <v>1442</v>
      </c>
      <c r="C360" s="5" t="s">
        <v>169</v>
      </c>
      <c r="D360" s="5" t="s">
        <v>2731</v>
      </c>
      <c r="E360" s="5" t="s">
        <v>2732</v>
      </c>
      <c r="F360" s="5" t="s">
        <v>2733</v>
      </c>
      <c r="G360" s="5" t="s">
        <v>1789</v>
      </c>
      <c r="H360" s="5" t="s">
        <v>1790</v>
      </c>
      <c r="J360" s="5" t="s">
        <v>2909</v>
      </c>
    </row>
    <row r="361" spans="1:10">
      <c r="A361" s="5">
        <v>360</v>
      </c>
      <c r="B361" s="5" t="s">
        <v>1442</v>
      </c>
      <c r="C361" s="5" t="s">
        <v>169</v>
      </c>
      <c r="D361" s="5" t="s">
        <v>2734</v>
      </c>
      <c r="E361" s="5" t="s">
        <v>2735</v>
      </c>
      <c r="F361" s="5" t="s">
        <v>2736</v>
      </c>
      <c r="G361" s="5" t="s">
        <v>1590</v>
      </c>
      <c r="H361" s="5" t="s">
        <v>2737</v>
      </c>
      <c r="J361" s="5" t="s">
        <v>2909</v>
      </c>
    </row>
    <row r="362" spans="1:10">
      <c r="A362" s="5">
        <v>361</v>
      </c>
      <c r="B362" s="5" t="s">
        <v>1442</v>
      </c>
      <c r="C362" s="5" t="s">
        <v>169</v>
      </c>
      <c r="D362" s="5" t="s">
        <v>2738</v>
      </c>
      <c r="E362" s="5" t="s">
        <v>2739</v>
      </c>
      <c r="F362" s="5" t="s">
        <v>2740</v>
      </c>
      <c r="G362" s="5" t="s">
        <v>1455</v>
      </c>
      <c r="H362" s="5" t="s">
        <v>2741</v>
      </c>
      <c r="J362" s="5" t="s">
        <v>2909</v>
      </c>
    </row>
    <row r="363" spans="1:10">
      <c r="A363" s="5">
        <v>362</v>
      </c>
      <c r="B363" s="5" t="s">
        <v>1442</v>
      </c>
      <c r="C363" s="5" t="s">
        <v>169</v>
      </c>
      <c r="D363" s="5" t="s">
        <v>2742</v>
      </c>
      <c r="E363" s="5" t="s">
        <v>2743</v>
      </c>
      <c r="F363" s="5" t="s">
        <v>2744</v>
      </c>
      <c r="G363" s="5" t="s">
        <v>1464</v>
      </c>
      <c r="H363" s="5" t="s">
        <v>2745</v>
      </c>
      <c r="J363" s="5" t="s">
        <v>2909</v>
      </c>
    </row>
    <row r="364" spans="1:10">
      <c r="A364" s="5">
        <v>363</v>
      </c>
      <c r="B364" s="5" t="s">
        <v>1442</v>
      </c>
      <c r="C364" s="5" t="s">
        <v>169</v>
      </c>
      <c r="D364" s="5" t="s">
        <v>2746</v>
      </c>
      <c r="E364" s="5" t="s">
        <v>2747</v>
      </c>
      <c r="F364" s="5" t="s">
        <v>2748</v>
      </c>
      <c r="G364" s="5" t="s">
        <v>1455</v>
      </c>
      <c r="J364" s="5" t="s">
        <v>2909</v>
      </c>
    </row>
    <row r="365" spans="1:10">
      <c r="A365" s="5">
        <v>364</v>
      </c>
      <c r="B365" s="5" t="s">
        <v>1442</v>
      </c>
      <c r="C365" s="5" t="s">
        <v>169</v>
      </c>
      <c r="D365" s="5" t="s">
        <v>2749</v>
      </c>
      <c r="E365" s="5" t="s">
        <v>2750</v>
      </c>
      <c r="F365" s="5" t="s">
        <v>2751</v>
      </c>
      <c r="G365" s="5" t="s">
        <v>1654</v>
      </c>
      <c r="J365" s="5" t="s">
        <v>2909</v>
      </c>
    </row>
    <row r="366" spans="1:10">
      <c r="A366" s="5">
        <v>365</v>
      </c>
      <c r="B366" s="5" t="s">
        <v>1442</v>
      </c>
      <c r="C366" s="5" t="s">
        <v>169</v>
      </c>
      <c r="D366" s="5" t="s">
        <v>2752</v>
      </c>
      <c r="E366" s="5" t="s">
        <v>2753</v>
      </c>
      <c r="F366" s="5" t="s">
        <v>2754</v>
      </c>
      <c r="G366" s="5" t="s">
        <v>1464</v>
      </c>
      <c r="J366" s="5" t="s">
        <v>2909</v>
      </c>
    </row>
    <row r="367" spans="1:10">
      <c r="A367" s="5">
        <v>366</v>
      </c>
      <c r="B367" s="5" t="s">
        <v>1442</v>
      </c>
      <c r="C367" s="5" t="s">
        <v>169</v>
      </c>
      <c r="D367" s="5" t="s">
        <v>2755</v>
      </c>
      <c r="E367" s="5" t="s">
        <v>2756</v>
      </c>
      <c r="F367" s="5" t="s">
        <v>2757</v>
      </c>
      <c r="G367" s="5" t="s">
        <v>1548</v>
      </c>
      <c r="H367" s="5" t="s">
        <v>2758</v>
      </c>
      <c r="J367" s="5" t="s">
        <v>2909</v>
      </c>
    </row>
    <row r="368" spans="1:10">
      <c r="A368" s="5">
        <v>367</v>
      </c>
      <c r="B368" s="5" t="s">
        <v>1442</v>
      </c>
      <c r="C368" s="5" t="s">
        <v>169</v>
      </c>
      <c r="D368" s="5" t="s">
        <v>2759</v>
      </c>
      <c r="E368" s="5" t="s">
        <v>2760</v>
      </c>
      <c r="F368" s="5" t="s">
        <v>2761</v>
      </c>
      <c r="G368" s="5" t="s">
        <v>1473</v>
      </c>
      <c r="J368" s="5" t="s">
        <v>2909</v>
      </c>
    </row>
    <row r="369" spans="1:10">
      <c r="A369" s="5">
        <v>368</v>
      </c>
      <c r="B369" s="5" t="s">
        <v>1442</v>
      </c>
      <c r="C369" s="5" t="s">
        <v>169</v>
      </c>
      <c r="D369" s="5" t="s">
        <v>2762</v>
      </c>
      <c r="E369" s="5" t="s">
        <v>2763</v>
      </c>
      <c r="F369" s="5" t="s">
        <v>2764</v>
      </c>
      <c r="G369" s="5" t="s">
        <v>1736</v>
      </c>
      <c r="H369" s="5" t="s">
        <v>2765</v>
      </c>
      <c r="J369" s="5" t="s">
        <v>2909</v>
      </c>
    </row>
    <row r="370" spans="1:10">
      <c r="A370" s="5">
        <v>369</v>
      </c>
      <c r="B370" s="5" t="s">
        <v>1442</v>
      </c>
      <c r="C370" s="5" t="s">
        <v>169</v>
      </c>
      <c r="D370" s="5" t="s">
        <v>2766</v>
      </c>
      <c r="E370" s="5" t="s">
        <v>2767</v>
      </c>
      <c r="F370" s="5" t="s">
        <v>2768</v>
      </c>
      <c r="G370" s="5" t="s">
        <v>1459</v>
      </c>
      <c r="J370" s="5" t="s">
        <v>2909</v>
      </c>
    </row>
    <row r="371" spans="1:10">
      <c r="A371" s="5">
        <v>370</v>
      </c>
      <c r="B371" s="5" t="s">
        <v>1442</v>
      </c>
      <c r="C371" s="5" t="s">
        <v>169</v>
      </c>
      <c r="D371" s="5" t="s">
        <v>2769</v>
      </c>
      <c r="E371" s="5" t="s">
        <v>2770</v>
      </c>
      <c r="F371" s="5" t="s">
        <v>2771</v>
      </c>
      <c r="G371" s="5" t="s">
        <v>1561</v>
      </c>
      <c r="J371" s="5" t="s">
        <v>2909</v>
      </c>
    </row>
    <row r="372" spans="1:10">
      <c r="A372" s="5">
        <v>371</v>
      </c>
      <c r="B372" s="5" t="s">
        <v>1442</v>
      </c>
      <c r="C372" s="5" t="s">
        <v>169</v>
      </c>
      <c r="D372" s="5" t="s">
        <v>2772</v>
      </c>
      <c r="E372" s="5" t="s">
        <v>2773</v>
      </c>
      <c r="F372" s="5" t="s">
        <v>2774</v>
      </c>
      <c r="G372" s="5" t="s">
        <v>2775</v>
      </c>
      <c r="J372" s="5" t="s">
        <v>2909</v>
      </c>
    </row>
    <row r="373" spans="1:10">
      <c r="A373" s="5">
        <v>372</v>
      </c>
      <c r="B373" s="5" t="s">
        <v>1442</v>
      </c>
      <c r="C373" s="5" t="s">
        <v>169</v>
      </c>
      <c r="D373" s="5" t="s">
        <v>2776</v>
      </c>
      <c r="E373" s="5" t="s">
        <v>2777</v>
      </c>
      <c r="F373" s="5" t="s">
        <v>2778</v>
      </c>
      <c r="G373" s="5" t="s">
        <v>1561</v>
      </c>
      <c r="H373" s="5" t="s">
        <v>2779</v>
      </c>
      <c r="J373" s="5" t="s">
        <v>2909</v>
      </c>
    </row>
    <row r="374" spans="1:10">
      <c r="A374" s="5">
        <v>373</v>
      </c>
      <c r="B374" s="5" t="s">
        <v>1442</v>
      </c>
      <c r="C374" s="5" t="s">
        <v>169</v>
      </c>
      <c r="D374" s="5" t="s">
        <v>2780</v>
      </c>
      <c r="E374" s="5" t="s">
        <v>2781</v>
      </c>
      <c r="F374" s="5" t="s">
        <v>2782</v>
      </c>
      <c r="G374" s="5" t="s">
        <v>1736</v>
      </c>
      <c r="H374" s="5" t="s">
        <v>2783</v>
      </c>
      <c r="J374" s="5" t="s">
        <v>2909</v>
      </c>
    </row>
    <row r="375" spans="1:10">
      <c r="A375" s="5">
        <v>374</v>
      </c>
      <c r="B375" s="5" t="s">
        <v>1442</v>
      </c>
      <c r="C375" s="5" t="s">
        <v>169</v>
      </c>
      <c r="D375" s="5" t="s">
        <v>2784</v>
      </c>
      <c r="E375" s="5" t="s">
        <v>2785</v>
      </c>
      <c r="F375" s="5" t="s">
        <v>2786</v>
      </c>
      <c r="G375" s="5" t="s">
        <v>1553</v>
      </c>
      <c r="J375" s="5" t="s">
        <v>2909</v>
      </c>
    </row>
    <row r="376" spans="1:10">
      <c r="A376" s="5">
        <v>375</v>
      </c>
      <c r="B376" s="5" t="s">
        <v>1442</v>
      </c>
      <c r="C376" s="5" t="s">
        <v>169</v>
      </c>
      <c r="D376" s="5" t="s">
        <v>3013</v>
      </c>
      <c r="E376" s="5" t="s">
        <v>3014</v>
      </c>
      <c r="F376" s="5" t="s">
        <v>3015</v>
      </c>
      <c r="G376" s="5" t="s">
        <v>1473</v>
      </c>
      <c r="J376" s="5" t="s">
        <v>2909</v>
      </c>
    </row>
    <row r="377" spans="1:10">
      <c r="A377" s="5">
        <v>376</v>
      </c>
      <c r="B377" s="5" t="s">
        <v>1442</v>
      </c>
      <c r="C377" s="5" t="s">
        <v>169</v>
      </c>
      <c r="D377" s="5" t="s">
        <v>2787</v>
      </c>
      <c r="E377" s="5" t="s">
        <v>2788</v>
      </c>
      <c r="F377" s="5" t="s">
        <v>2789</v>
      </c>
      <c r="G377" s="5" t="s">
        <v>1473</v>
      </c>
      <c r="H377" s="5" t="s">
        <v>2790</v>
      </c>
      <c r="J377" s="5" t="s">
        <v>2909</v>
      </c>
    </row>
    <row r="378" spans="1:10">
      <c r="A378" s="5">
        <v>377</v>
      </c>
      <c r="B378" s="5" t="s">
        <v>1442</v>
      </c>
      <c r="C378" s="5" t="s">
        <v>169</v>
      </c>
      <c r="D378" s="5" t="s">
        <v>2791</v>
      </c>
      <c r="E378" s="5" t="s">
        <v>2792</v>
      </c>
      <c r="F378" s="5" t="s">
        <v>2793</v>
      </c>
      <c r="G378" s="5" t="s">
        <v>1511</v>
      </c>
      <c r="H378" s="5" t="s">
        <v>2794</v>
      </c>
      <c r="J378" s="5" t="s">
        <v>2909</v>
      </c>
    </row>
    <row r="379" spans="1:10">
      <c r="A379" s="5">
        <v>378</v>
      </c>
      <c r="B379" s="5" t="s">
        <v>1442</v>
      </c>
      <c r="C379" s="5" t="s">
        <v>169</v>
      </c>
      <c r="D379" s="5" t="s">
        <v>2795</v>
      </c>
      <c r="E379" s="5" t="s">
        <v>2796</v>
      </c>
      <c r="F379" s="5" t="s">
        <v>2797</v>
      </c>
      <c r="G379" s="5" t="s">
        <v>1535</v>
      </c>
      <c r="H379" s="5" t="s">
        <v>2798</v>
      </c>
      <c r="J379" s="5" t="s">
        <v>2909</v>
      </c>
    </row>
    <row r="380" spans="1:10">
      <c r="A380" s="5">
        <v>379</v>
      </c>
      <c r="B380" s="5" t="s">
        <v>1442</v>
      </c>
      <c r="C380" s="5" t="s">
        <v>169</v>
      </c>
      <c r="D380" s="5" t="s">
        <v>2799</v>
      </c>
      <c r="E380" s="5" t="s">
        <v>2800</v>
      </c>
      <c r="F380" s="5" t="s">
        <v>2801</v>
      </c>
      <c r="G380" s="5" t="s">
        <v>2802</v>
      </c>
      <c r="H380" s="5" t="s">
        <v>2803</v>
      </c>
      <c r="J380" s="5" t="s">
        <v>2909</v>
      </c>
    </row>
    <row r="381" spans="1:10">
      <c r="A381" s="5">
        <v>380</v>
      </c>
      <c r="B381" s="5" t="s">
        <v>1442</v>
      </c>
      <c r="C381" s="5" t="s">
        <v>169</v>
      </c>
      <c r="D381" s="5" t="s">
        <v>2808</v>
      </c>
      <c r="E381" s="5" t="s">
        <v>3016</v>
      </c>
      <c r="F381" s="5" t="s">
        <v>2805</v>
      </c>
      <c r="G381" s="5" t="s">
        <v>2809</v>
      </c>
      <c r="J381" s="5" t="s">
        <v>2909</v>
      </c>
    </row>
    <row r="382" spans="1:10">
      <c r="A382" s="5">
        <v>381</v>
      </c>
      <c r="B382" s="5" t="s">
        <v>1442</v>
      </c>
      <c r="C382" s="5" t="s">
        <v>169</v>
      </c>
      <c r="D382" s="5" t="s">
        <v>2804</v>
      </c>
      <c r="E382" s="5" t="s">
        <v>3016</v>
      </c>
      <c r="F382" s="5" t="s">
        <v>2805</v>
      </c>
      <c r="G382" s="5" t="s">
        <v>2806</v>
      </c>
      <c r="H382" s="5" t="s">
        <v>2807</v>
      </c>
      <c r="J382" s="5" t="s">
        <v>2909</v>
      </c>
    </row>
    <row r="383" spans="1:10">
      <c r="A383" s="5">
        <v>382</v>
      </c>
      <c r="B383" s="5" t="s">
        <v>1442</v>
      </c>
      <c r="C383" s="5" t="s">
        <v>169</v>
      </c>
      <c r="D383" s="5" t="s">
        <v>2810</v>
      </c>
      <c r="E383" s="5" t="s">
        <v>2811</v>
      </c>
      <c r="F383" s="5" t="s">
        <v>2812</v>
      </c>
      <c r="G383" s="5" t="s">
        <v>1553</v>
      </c>
      <c r="H383" s="5" t="s">
        <v>2813</v>
      </c>
      <c r="J383" s="5" t="s">
        <v>2909</v>
      </c>
    </row>
    <row r="384" spans="1:10">
      <c r="A384" s="5">
        <v>383</v>
      </c>
      <c r="B384" s="5" t="s">
        <v>1442</v>
      </c>
      <c r="C384" s="5" t="s">
        <v>169</v>
      </c>
      <c r="D384" s="5" t="s">
        <v>3017</v>
      </c>
      <c r="E384" s="5" t="s">
        <v>3018</v>
      </c>
      <c r="F384" s="5" t="s">
        <v>3019</v>
      </c>
      <c r="G384" s="5" t="s">
        <v>1590</v>
      </c>
      <c r="H384" s="5" t="s">
        <v>1687</v>
      </c>
      <c r="J384" s="5" t="s">
        <v>2909</v>
      </c>
    </row>
    <row r="385" spans="1:10">
      <c r="A385" s="5">
        <v>384</v>
      </c>
      <c r="B385" s="5" t="s">
        <v>1442</v>
      </c>
      <c r="C385" s="5" t="s">
        <v>169</v>
      </c>
      <c r="D385" s="5" t="s">
        <v>2814</v>
      </c>
      <c r="E385" s="5" t="s">
        <v>2815</v>
      </c>
      <c r="F385" s="5" t="s">
        <v>2816</v>
      </c>
      <c r="G385" s="5" t="s">
        <v>2817</v>
      </c>
      <c r="J385" s="5" t="s">
        <v>2909</v>
      </c>
    </row>
    <row r="386" spans="1:10">
      <c r="A386" s="5">
        <v>385</v>
      </c>
      <c r="B386" s="5" t="s">
        <v>1442</v>
      </c>
      <c r="C386" s="5" t="s">
        <v>169</v>
      </c>
      <c r="D386" s="5" t="s">
        <v>2818</v>
      </c>
      <c r="E386" s="5" t="s">
        <v>2819</v>
      </c>
      <c r="F386" s="5" t="s">
        <v>1445</v>
      </c>
      <c r="G386" s="5" t="s">
        <v>2820</v>
      </c>
      <c r="H386" s="5" t="s">
        <v>1451</v>
      </c>
      <c r="J386" s="5" t="s">
        <v>2909</v>
      </c>
    </row>
    <row r="387" spans="1:10">
      <c r="A387" s="5">
        <v>386</v>
      </c>
      <c r="B387" s="5" t="s">
        <v>1442</v>
      </c>
      <c r="C387" s="5" t="s">
        <v>169</v>
      </c>
      <c r="D387" s="5" t="s">
        <v>2821</v>
      </c>
      <c r="E387" s="5" t="s">
        <v>2822</v>
      </c>
      <c r="F387" s="5" t="s">
        <v>2823</v>
      </c>
      <c r="G387" s="5" t="s">
        <v>1572</v>
      </c>
      <c r="H387" s="5" t="s">
        <v>2824</v>
      </c>
      <c r="J387" s="5" t="s">
        <v>2909</v>
      </c>
    </row>
    <row r="388" spans="1:10">
      <c r="A388" s="5">
        <v>387</v>
      </c>
      <c r="B388" s="5" t="s">
        <v>1442</v>
      </c>
      <c r="C388" s="5" t="s">
        <v>169</v>
      </c>
      <c r="D388" s="5" t="s">
        <v>2825</v>
      </c>
      <c r="E388" s="5" t="s">
        <v>2826</v>
      </c>
      <c r="F388" s="5" t="s">
        <v>2827</v>
      </c>
      <c r="G388" s="5" t="s">
        <v>2828</v>
      </c>
      <c r="H388" s="5" t="s">
        <v>1803</v>
      </c>
      <c r="J388" s="5" t="s">
        <v>2909</v>
      </c>
    </row>
    <row r="389" spans="1:10">
      <c r="A389" s="5">
        <v>388</v>
      </c>
      <c r="B389" s="5" t="s">
        <v>1442</v>
      </c>
      <c r="C389" s="5" t="s">
        <v>169</v>
      </c>
      <c r="D389" s="5" t="s">
        <v>2829</v>
      </c>
      <c r="E389" s="5" t="s">
        <v>2830</v>
      </c>
      <c r="F389" s="5" t="s">
        <v>2831</v>
      </c>
      <c r="G389" s="5" t="s">
        <v>1613</v>
      </c>
      <c r="J389" s="5" t="s">
        <v>2909</v>
      </c>
    </row>
    <row r="390" spans="1:10">
      <c r="A390" s="5">
        <v>389</v>
      </c>
      <c r="B390" s="5" t="s">
        <v>1442</v>
      </c>
      <c r="C390" s="5" t="s">
        <v>169</v>
      </c>
      <c r="D390" s="5" t="s">
        <v>2832</v>
      </c>
      <c r="E390" s="5" t="s">
        <v>2833</v>
      </c>
      <c r="F390" s="5" t="s">
        <v>2834</v>
      </c>
      <c r="G390" s="5" t="s">
        <v>1849</v>
      </c>
      <c r="H390" s="5" t="s">
        <v>2835</v>
      </c>
      <c r="J390" s="5" t="s">
        <v>2909</v>
      </c>
    </row>
    <row r="391" spans="1:10">
      <c r="A391" s="5">
        <v>390</v>
      </c>
      <c r="B391" s="5" t="s">
        <v>1442</v>
      </c>
      <c r="C391" s="5" t="s">
        <v>169</v>
      </c>
      <c r="D391" s="5" t="s">
        <v>2836</v>
      </c>
      <c r="E391" s="5" t="s">
        <v>2837</v>
      </c>
      <c r="F391" s="5" t="s">
        <v>2838</v>
      </c>
      <c r="G391" s="5" t="s">
        <v>1455</v>
      </c>
      <c r="H391" s="5" t="s">
        <v>2839</v>
      </c>
      <c r="J391" s="5" t="s">
        <v>2909</v>
      </c>
    </row>
    <row r="392" spans="1:10">
      <c r="A392" s="5">
        <v>391</v>
      </c>
      <c r="B392" s="5" t="s">
        <v>1442</v>
      </c>
      <c r="C392" s="5" t="s">
        <v>169</v>
      </c>
      <c r="D392" s="5" t="s">
        <v>2840</v>
      </c>
      <c r="E392" s="5" t="s">
        <v>2841</v>
      </c>
      <c r="F392" s="5" t="s">
        <v>2842</v>
      </c>
      <c r="G392" s="5" t="s">
        <v>2843</v>
      </c>
      <c r="H392" s="5" t="s">
        <v>2844</v>
      </c>
      <c r="J392" s="5" t="s">
        <v>2909</v>
      </c>
    </row>
    <row r="393" spans="1:10">
      <c r="A393" s="5">
        <v>392</v>
      </c>
      <c r="B393" s="5" t="s">
        <v>1442</v>
      </c>
      <c r="C393" s="5" t="s">
        <v>169</v>
      </c>
      <c r="D393" s="5" t="s">
        <v>2845</v>
      </c>
      <c r="E393" s="5" t="s">
        <v>2846</v>
      </c>
      <c r="F393" s="5" t="s">
        <v>2847</v>
      </c>
      <c r="G393" s="5" t="s">
        <v>1731</v>
      </c>
      <c r="H393" s="5" t="s">
        <v>2848</v>
      </c>
      <c r="J393" s="5" t="s">
        <v>2909</v>
      </c>
    </row>
    <row r="394" spans="1:10">
      <c r="A394" s="5">
        <v>393</v>
      </c>
      <c r="B394" s="5" t="s">
        <v>1442</v>
      </c>
      <c r="C394" s="5" t="s">
        <v>169</v>
      </c>
      <c r="D394" s="5" t="s">
        <v>2849</v>
      </c>
      <c r="E394" s="5" t="s">
        <v>2850</v>
      </c>
      <c r="F394" s="5" t="s">
        <v>2851</v>
      </c>
      <c r="G394" s="5" t="s">
        <v>1561</v>
      </c>
      <c r="H394" s="5" t="s">
        <v>2852</v>
      </c>
      <c r="J394" s="5" t="s">
        <v>2909</v>
      </c>
    </row>
    <row r="395" spans="1:10">
      <c r="A395" s="5">
        <v>394</v>
      </c>
      <c r="B395" s="5" t="s">
        <v>1442</v>
      </c>
      <c r="C395" s="5" t="s">
        <v>169</v>
      </c>
      <c r="D395" s="5" t="s">
        <v>2853</v>
      </c>
      <c r="E395" s="5" t="s">
        <v>2854</v>
      </c>
      <c r="F395" s="5" t="s">
        <v>2855</v>
      </c>
      <c r="G395" s="5" t="s">
        <v>1681</v>
      </c>
      <c r="H395" s="5" t="s">
        <v>2856</v>
      </c>
      <c r="J395" s="5" t="s">
        <v>2909</v>
      </c>
    </row>
    <row r="396" spans="1:10">
      <c r="A396" s="5">
        <v>395</v>
      </c>
      <c r="B396" s="5" t="s">
        <v>1442</v>
      </c>
      <c r="C396" s="5" t="s">
        <v>169</v>
      </c>
      <c r="D396" s="5" t="s">
        <v>2857</v>
      </c>
      <c r="E396" s="5" t="s">
        <v>2858</v>
      </c>
      <c r="F396" s="5" t="s">
        <v>2859</v>
      </c>
      <c r="G396" s="5" t="s">
        <v>1779</v>
      </c>
      <c r="H396" s="5" t="s">
        <v>2860</v>
      </c>
      <c r="J396" s="5" t="s">
        <v>2909</v>
      </c>
    </row>
    <row r="397" spans="1:10">
      <c r="A397" s="5">
        <v>396</v>
      </c>
      <c r="B397" s="5" t="s">
        <v>1442</v>
      </c>
      <c r="C397" s="5" t="s">
        <v>169</v>
      </c>
      <c r="D397" s="5" t="s">
        <v>2861</v>
      </c>
      <c r="E397" s="5" t="s">
        <v>2862</v>
      </c>
      <c r="F397" s="5" t="s">
        <v>2863</v>
      </c>
      <c r="G397" s="5" t="s">
        <v>1459</v>
      </c>
      <c r="H397" s="5" t="s">
        <v>2864</v>
      </c>
      <c r="J397" s="5" t="s">
        <v>2909</v>
      </c>
    </row>
    <row r="398" spans="1:10">
      <c r="A398" s="5">
        <v>397</v>
      </c>
      <c r="B398" s="5" t="s">
        <v>1442</v>
      </c>
      <c r="C398" s="5" t="s">
        <v>169</v>
      </c>
      <c r="D398" s="5" t="s">
        <v>2865</v>
      </c>
      <c r="E398" s="5" t="s">
        <v>2866</v>
      </c>
      <c r="F398" s="5" t="s">
        <v>2867</v>
      </c>
      <c r="G398" s="5" t="s">
        <v>2133</v>
      </c>
      <c r="H398" s="5" t="s">
        <v>2546</v>
      </c>
      <c r="J398" s="5" t="s">
        <v>2909</v>
      </c>
    </row>
    <row r="399" spans="1:10">
      <c r="A399" s="5">
        <v>398</v>
      </c>
      <c r="B399" s="5" t="s">
        <v>1442</v>
      </c>
      <c r="C399" s="5" t="s">
        <v>169</v>
      </c>
      <c r="D399" s="5" t="s">
        <v>2868</v>
      </c>
      <c r="E399" s="5" t="s">
        <v>2869</v>
      </c>
      <c r="F399" s="5" t="s">
        <v>2870</v>
      </c>
      <c r="G399" s="5" t="s">
        <v>1699</v>
      </c>
      <c r="H399" s="5" t="s">
        <v>2871</v>
      </c>
      <c r="J399" s="5" t="s">
        <v>2909</v>
      </c>
    </row>
    <row r="400" spans="1:10">
      <c r="A400" s="5">
        <v>399</v>
      </c>
      <c r="B400" s="5" t="s">
        <v>1442</v>
      </c>
      <c r="C400" s="5" t="s">
        <v>169</v>
      </c>
      <c r="D400" s="5" t="s">
        <v>2872</v>
      </c>
      <c r="E400" s="5" t="s">
        <v>2873</v>
      </c>
      <c r="F400" s="5" t="s">
        <v>2874</v>
      </c>
      <c r="G400" s="5" t="s">
        <v>1686</v>
      </c>
      <c r="H400" s="5" t="s">
        <v>2875</v>
      </c>
      <c r="J400" s="5" t="s">
        <v>2909</v>
      </c>
    </row>
    <row r="401" spans="1:10">
      <c r="A401" s="5">
        <v>400</v>
      </c>
      <c r="B401" s="5" t="s">
        <v>1442</v>
      </c>
      <c r="C401" s="5" t="s">
        <v>169</v>
      </c>
      <c r="D401" s="5" t="s">
        <v>2876</v>
      </c>
      <c r="E401" s="5" t="s">
        <v>2877</v>
      </c>
      <c r="F401" s="5" t="s">
        <v>2878</v>
      </c>
      <c r="G401" s="5" t="s">
        <v>1455</v>
      </c>
      <c r="H401" s="5" t="s">
        <v>2879</v>
      </c>
      <c r="J401" s="5" t="s">
        <v>2909</v>
      </c>
    </row>
    <row r="402" spans="1:10">
      <c r="A402" s="5">
        <v>401</v>
      </c>
      <c r="B402" s="5" t="s">
        <v>1442</v>
      </c>
      <c r="C402" s="5" t="s">
        <v>169</v>
      </c>
      <c r="D402" s="5" t="s">
        <v>2880</v>
      </c>
      <c r="E402" s="5" t="s">
        <v>2881</v>
      </c>
      <c r="F402" s="5" t="s">
        <v>2882</v>
      </c>
      <c r="G402" s="5" t="s">
        <v>1455</v>
      </c>
      <c r="H402" s="5" t="s">
        <v>1624</v>
      </c>
      <c r="J402" s="5" t="s">
        <v>2909</v>
      </c>
    </row>
    <row r="403" spans="1:10">
      <c r="A403" s="5">
        <v>402</v>
      </c>
      <c r="B403" s="5" t="s">
        <v>1442</v>
      </c>
      <c r="C403" s="5" t="s">
        <v>169</v>
      </c>
      <c r="D403" s="5" t="s">
        <v>2883</v>
      </c>
      <c r="E403" s="5" t="s">
        <v>2884</v>
      </c>
      <c r="F403" s="5" t="s">
        <v>2885</v>
      </c>
      <c r="G403" s="5" t="s">
        <v>1628</v>
      </c>
      <c r="H403" s="5" t="s">
        <v>2886</v>
      </c>
      <c r="J403" s="5" t="s">
        <v>2909</v>
      </c>
    </row>
    <row r="404" spans="1:10">
      <c r="A404" s="5">
        <v>403</v>
      </c>
      <c r="B404" s="5" t="s">
        <v>1442</v>
      </c>
      <c r="C404" s="5" t="s">
        <v>169</v>
      </c>
      <c r="D404" s="5" t="s">
        <v>2887</v>
      </c>
      <c r="E404" s="5" t="s">
        <v>2888</v>
      </c>
      <c r="F404" s="5" t="s">
        <v>1500</v>
      </c>
      <c r="G404" s="5" t="s">
        <v>2889</v>
      </c>
      <c r="J404" s="5" t="s">
        <v>2909</v>
      </c>
    </row>
    <row r="405" spans="1:10">
      <c r="A405" s="5">
        <v>404</v>
      </c>
      <c r="B405" s="5" t="s">
        <v>1442</v>
      </c>
      <c r="C405" s="5" t="s">
        <v>169</v>
      </c>
      <c r="D405" s="5" t="s">
        <v>2890</v>
      </c>
      <c r="E405" s="5" t="s">
        <v>2891</v>
      </c>
      <c r="F405" s="5" t="s">
        <v>2892</v>
      </c>
      <c r="G405" s="5" t="s">
        <v>2893</v>
      </c>
      <c r="J405" s="5" t="s">
        <v>2909</v>
      </c>
    </row>
    <row r="406" spans="1:10">
      <c r="A406" s="5">
        <v>405</v>
      </c>
      <c r="B406" s="5" t="s">
        <v>1442</v>
      </c>
      <c r="C406" s="5" t="s">
        <v>169</v>
      </c>
      <c r="D406" s="5" t="s">
        <v>3020</v>
      </c>
      <c r="E406" s="5" t="s">
        <v>3021</v>
      </c>
      <c r="F406" s="5" t="s">
        <v>3022</v>
      </c>
      <c r="G406" s="5" t="s">
        <v>1577</v>
      </c>
      <c r="J406" s="5" t="s">
        <v>2909</v>
      </c>
    </row>
    <row r="407" spans="1:10">
      <c r="A407" s="5">
        <v>406</v>
      </c>
      <c r="B407" s="5" t="s">
        <v>1442</v>
      </c>
      <c r="C407" s="5" t="s">
        <v>169</v>
      </c>
      <c r="D407" s="5" t="s">
        <v>2894</v>
      </c>
      <c r="E407" s="5" t="s">
        <v>2895</v>
      </c>
      <c r="F407" s="5" t="s">
        <v>2896</v>
      </c>
      <c r="G407" s="5" t="s">
        <v>1464</v>
      </c>
      <c r="H407" s="5" t="s">
        <v>2897</v>
      </c>
      <c r="J407" s="5" t="s">
        <v>2909</v>
      </c>
    </row>
    <row r="408" spans="1:10">
      <c r="A408" s="5">
        <v>407</v>
      </c>
      <c r="B408" s="5" t="s">
        <v>1442</v>
      </c>
      <c r="C408" s="5" t="s">
        <v>169</v>
      </c>
      <c r="D408" s="5" t="s">
        <v>2898</v>
      </c>
      <c r="E408" s="5" t="s">
        <v>2899</v>
      </c>
      <c r="F408" s="5" t="s">
        <v>2816</v>
      </c>
      <c r="G408" s="5" t="s">
        <v>2900</v>
      </c>
      <c r="J408" s="5" t="s">
        <v>2909</v>
      </c>
    </row>
    <row r="409" spans="1:10">
      <c r="A409" s="5">
        <v>408</v>
      </c>
      <c r="B409" s="5" t="s">
        <v>1442</v>
      </c>
      <c r="C409" s="5" t="s">
        <v>169</v>
      </c>
      <c r="D409" s="5" t="s">
        <v>2901</v>
      </c>
      <c r="E409" s="5" t="s">
        <v>2902</v>
      </c>
      <c r="F409" s="5" t="s">
        <v>1445</v>
      </c>
      <c r="G409" s="5" t="s">
        <v>2903</v>
      </c>
      <c r="H409" s="5" t="s">
        <v>1451</v>
      </c>
      <c r="J409" s="5" t="s">
        <v>2909</v>
      </c>
    </row>
    <row r="410" spans="1:10">
      <c r="A410" s="5">
        <v>409</v>
      </c>
      <c r="B410" s="5" t="s">
        <v>1442</v>
      </c>
      <c r="C410" s="5" t="s">
        <v>169</v>
      </c>
      <c r="D410" s="5" t="s">
        <v>2904</v>
      </c>
      <c r="E410" s="5" t="s">
        <v>2905</v>
      </c>
      <c r="F410" s="5" t="s">
        <v>2906</v>
      </c>
      <c r="G410" s="5" t="s">
        <v>2907</v>
      </c>
      <c r="H410" s="5" t="s">
        <v>2908</v>
      </c>
      <c r="J410" s="5" t="s">
        <v>2909</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60" hidden="1" customWidth="1"/>
    <col min="18" max="18" width="14.42578125" style="212" hidden="1" customWidth="1"/>
    <col min="19" max="22" width="9.140625" style="357"/>
    <col min="23" max="16384" width="9.140625" style="36"/>
  </cols>
  <sheetData>
    <row r="1" spans="1:256" s="202" customFormat="1" ht="16.5" hidden="1" customHeight="1">
      <c r="C1" s="351"/>
      <c r="H1" s="351"/>
      <c r="I1" s="351"/>
      <c r="J1" s="351"/>
      <c r="K1" s="351" t="s">
        <v>515</v>
      </c>
      <c r="L1" s="361" t="s">
        <v>401</v>
      </c>
      <c r="M1" s="396" t="s">
        <v>514</v>
      </c>
      <c r="N1" s="396"/>
      <c r="O1" s="396"/>
      <c r="P1" s="396"/>
      <c r="Q1" s="397"/>
      <c r="R1" s="396"/>
      <c r="S1" s="396"/>
      <c r="T1" s="396"/>
      <c r="U1" s="396"/>
      <c r="V1" s="396"/>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c r="BD1" s="361"/>
      <c r="BE1" s="361"/>
      <c r="BF1" s="361"/>
      <c r="BG1" s="361"/>
      <c r="BH1" s="361"/>
      <c r="BI1" s="361"/>
      <c r="BJ1" s="361"/>
      <c r="BK1" s="361"/>
      <c r="BL1" s="361"/>
      <c r="BM1" s="361"/>
      <c r="BN1" s="361"/>
      <c r="BO1" s="361"/>
      <c r="BP1" s="361"/>
      <c r="BQ1" s="361"/>
      <c r="BR1" s="361"/>
      <c r="BS1" s="361"/>
      <c r="BT1" s="361"/>
      <c r="BU1" s="361"/>
      <c r="BV1" s="361"/>
      <c r="BW1" s="361"/>
      <c r="BX1" s="361"/>
      <c r="BY1" s="361"/>
      <c r="BZ1" s="361"/>
      <c r="CA1" s="361"/>
      <c r="CB1" s="361"/>
      <c r="CC1" s="361"/>
      <c r="CD1" s="361"/>
      <c r="CE1" s="361"/>
      <c r="CF1" s="361"/>
      <c r="CG1" s="361"/>
      <c r="CH1" s="361"/>
      <c r="CI1" s="361"/>
      <c r="CJ1" s="361"/>
      <c r="CK1" s="361"/>
      <c r="CL1" s="361"/>
      <c r="CM1" s="361"/>
      <c r="CN1" s="361"/>
      <c r="CO1" s="361"/>
      <c r="CP1" s="361"/>
      <c r="CQ1" s="361"/>
      <c r="CR1" s="361"/>
      <c r="CS1" s="361"/>
      <c r="CT1" s="361"/>
      <c r="CU1" s="361"/>
      <c r="CV1" s="361"/>
      <c r="CW1" s="361"/>
      <c r="CX1" s="361"/>
      <c r="CY1" s="361"/>
      <c r="CZ1" s="361"/>
      <c r="DA1" s="361"/>
      <c r="DB1" s="361"/>
      <c r="DC1" s="361"/>
      <c r="DD1" s="361"/>
      <c r="DE1" s="361"/>
      <c r="DF1" s="361"/>
      <c r="DG1" s="361"/>
      <c r="DH1" s="361"/>
      <c r="DI1" s="361"/>
      <c r="DJ1" s="361"/>
      <c r="DK1" s="361"/>
      <c r="DL1" s="361"/>
      <c r="DM1" s="361"/>
      <c r="DN1" s="361"/>
      <c r="DO1" s="361"/>
      <c r="DP1" s="361"/>
      <c r="DQ1" s="361"/>
      <c r="DR1" s="361"/>
      <c r="DS1" s="361"/>
      <c r="DT1" s="361"/>
      <c r="DU1" s="361"/>
      <c r="DV1" s="361"/>
      <c r="DW1" s="361"/>
      <c r="DX1" s="361"/>
      <c r="DY1" s="361"/>
      <c r="DZ1" s="361"/>
      <c r="EA1" s="361"/>
      <c r="EB1" s="361"/>
      <c r="EC1" s="361"/>
      <c r="ED1" s="361"/>
      <c r="EE1" s="361"/>
      <c r="EF1" s="361"/>
      <c r="EG1" s="361"/>
      <c r="EH1" s="361"/>
      <c r="EI1" s="361"/>
      <c r="EJ1" s="361"/>
      <c r="EK1" s="361"/>
      <c r="EL1" s="361"/>
      <c r="EM1" s="361"/>
      <c r="EN1" s="361"/>
      <c r="EO1" s="361"/>
      <c r="EP1" s="361"/>
      <c r="EQ1" s="361"/>
      <c r="ER1" s="361"/>
      <c r="ES1" s="361"/>
      <c r="ET1" s="361"/>
      <c r="EU1" s="361"/>
      <c r="EV1" s="361"/>
      <c r="EW1" s="361"/>
      <c r="EX1" s="361"/>
      <c r="EY1" s="361"/>
      <c r="EZ1" s="361"/>
      <c r="FA1" s="361"/>
      <c r="FB1" s="361"/>
      <c r="FC1" s="361"/>
      <c r="FD1" s="361"/>
      <c r="FE1" s="361"/>
      <c r="FF1" s="361"/>
      <c r="FG1" s="361"/>
      <c r="FH1" s="361"/>
      <c r="FI1" s="361"/>
      <c r="FJ1" s="361"/>
      <c r="FK1" s="361"/>
      <c r="FL1" s="361"/>
      <c r="FM1" s="361"/>
      <c r="FN1" s="361"/>
      <c r="FO1" s="361"/>
      <c r="FP1" s="361"/>
      <c r="FQ1" s="361"/>
      <c r="FR1" s="361"/>
      <c r="FS1" s="361"/>
      <c r="FT1" s="361"/>
      <c r="FU1" s="361"/>
      <c r="FV1" s="361"/>
      <c r="FW1" s="361"/>
      <c r="FX1" s="361"/>
      <c r="FY1" s="361"/>
      <c r="FZ1" s="361"/>
      <c r="GA1" s="361"/>
      <c r="GB1" s="361"/>
      <c r="GC1" s="361"/>
      <c r="GD1" s="361"/>
      <c r="GE1" s="361"/>
      <c r="GF1" s="361"/>
      <c r="GG1" s="361"/>
      <c r="GH1" s="361"/>
      <c r="GI1" s="361"/>
      <c r="GJ1" s="361"/>
      <c r="GK1" s="361"/>
      <c r="GL1" s="361"/>
      <c r="GM1" s="361"/>
      <c r="GN1" s="361"/>
      <c r="GO1" s="361"/>
      <c r="GP1" s="361"/>
      <c r="GQ1" s="361"/>
      <c r="GR1" s="361"/>
      <c r="GS1" s="361"/>
      <c r="GT1" s="361"/>
      <c r="GU1" s="361"/>
      <c r="GV1" s="361"/>
      <c r="GW1" s="361"/>
      <c r="GX1" s="361"/>
      <c r="GY1" s="361"/>
      <c r="GZ1" s="361"/>
      <c r="HA1" s="361"/>
      <c r="HB1" s="361"/>
      <c r="HC1" s="361"/>
      <c r="HD1" s="361"/>
      <c r="HE1" s="361"/>
      <c r="HF1" s="361"/>
      <c r="HG1" s="361"/>
      <c r="HH1" s="361"/>
      <c r="HI1" s="361"/>
      <c r="HJ1" s="361"/>
      <c r="HK1" s="361"/>
      <c r="HL1" s="361"/>
      <c r="HM1" s="361"/>
      <c r="HN1" s="361"/>
      <c r="HO1" s="361"/>
      <c r="HP1" s="361"/>
      <c r="HQ1" s="361"/>
      <c r="HR1" s="361"/>
      <c r="HS1" s="361"/>
      <c r="HT1" s="361"/>
      <c r="HU1" s="361"/>
      <c r="HV1" s="361"/>
      <c r="HW1" s="361"/>
      <c r="HX1" s="361"/>
      <c r="HY1" s="361"/>
      <c r="HZ1" s="361"/>
      <c r="IA1" s="361"/>
      <c r="IB1" s="361"/>
      <c r="IC1" s="361"/>
      <c r="ID1" s="361"/>
      <c r="IE1" s="361"/>
      <c r="IF1" s="361"/>
      <c r="IG1" s="361"/>
      <c r="IH1" s="361"/>
      <c r="II1" s="361"/>
      <c r="IJ1" s="361"/>
      <c r="IK1" s="361"/>
      <c r="IL1" s="361"/>
      <c r="IM1" s="361"/>
      <c r="IN1" s="361"/>
      <c r="IO1" s="361"/>
      <c r="IP1" s="361"/>
      <c r="IQ1" s="361"/>
      <c r="IR1" s="361"/>
      <c r="IS1" s="361"/>
      <c r="IT1" s="361"/>
      <c r="IU1" s="361"/>
      <c r="IV1" s="361"/>
    </row>
    <row r="2" spans="1:256" s="365" customFormat="1" ht="16.5" hidden="1" customHeight="1">
      <c r="A2" s="362"/>
      <c r="B2" s="362"/>
      <c r="C2" s="363"/>
      <c r="D2" s="362"/>
      <c r="E2" s="362"/>
      <c r="F2" s="362"/>
      <c r="G2" s="362"/>
      <c r="H2" s="362"/>
      <c r="I2" s="362"/>
      <c r="J2" s="362"/>
      <c r="K2" s="362"/>
      <c r="L2" s="362"/>
      <c r="M2" s="396"/>
      <c r="N2" s="396"/>
      <c r="O2" s="396"/>
      <c r="P2" s="396"/>
      <c r="Q2" s="397"/>
      <c r="R2" s="396"/>
      <c r="S2" s="364"/>
      <c r="T2" s="364"/>
      <c r="U2" s="364"/>
      <c r="V2" s="364"/>
      <c r="W2" s="363"/>
      <c r="X2" s="363"/>
      <c r="Y2" s="363"/>
      <c r="Z2" s="363"/>
      <c r="AA2" s="363"/>
      <c r="AB2" s="363"/>
      <c r="AC2" s="363"/>
      <c r="AD2" s="363"/>
      <c r="AE2" s="363"/>
      <c r="AF2" s="363"/>
      <c r="AG2" s="363"/>
      <c r="AH2" s="363"/>
      <c r="AI2" s="363"/>
      <c r="AJ2" s="363"/>
      <c r="AK2" s="363"/>
      <c r="AL2" s="363"/>
      <c r="AM2" s="363"/>
      <c r="AN2" s="363"/>
      <c r="AO2" s="363"/>
      <c r="AP2" s="363"/>
      <c r="AQ2" s="363"/>
      <c r="AR2" s="363"/>
      <c r="AS2" s="363"/>
      <c r="AT2" s="363"/>
      <c r="AU2" s="363"/>
      <c r="AV2" s="363"/>
      <c r="AW2" s="363"/>
      <c r="AX2" s="363"/>
      <c r="AY2" s="363"/>
      <c r="AZ2" s="363"/>
      <c r="BA2" s="363"/>
      <c r="BB2" s="363"/>
      <c r="BC2" s="363"/>
      <c r="BD2" s="363"/>
      <c r="BE2" s="363"/>
      <c r="BF2" s="363"/>
      <c r="BG2" s="363"/>
      <c r="BH2" s="363"/>
      <c r="BI2" s="363"/>
      <c r="BJ2" s="363"/>
      <c r="BK2" s="363"/>
      <c r="BL2" s="363"/>
      <c r="BM2" s="363"/>
      <c r="BN2" s="363"/>
      <c r="BO2" s="363"/>
      <c r="BP2" s="363"/>
      <c r="BQ2" s="363"/>
      <c r="BR2" s="363"/>
      <c r="BS2" s="363"/>
      <c r="BT2" s="363"/>
      <c r="BU2" s="363"/>
      <c r="BV2" s="363"/>
      <c r="BW2" s="363"/>
      <c r="BX2" s="363"/>
      <c r="BY2" s="363"/>
      <c r="BZ2" s="363"/>
      <c r="CA2" s="363"/>
      <c r="CB2" s="363"/>
      <c r="CC2" s="363"/>
      <c r="CD2" s="363"/>
      <c r="CE2" s="363"/>
      <c r="CF2" s="363"/>
      <c r="CG2" s="363"/>
      <c r="CH2" s="363"/>
      <c r="CI2" s="363"/>
      <c r="CJ2" s="363"/>
      <c r="CK2" s="363"/>
      <c r="CL2" s="363"/>
      <c r="CM2" s="363"/>
      <c r="CN2" s="363"/>
      <c r="CO2" s="363"/>
      <c r="CP2" s="363"/>
      <c r="CQ2" s="363"/>
      <c r="CR2" s="363"/>
      <c r="CS2" s="363"/>
      <c r="CT2" s="363"/>
      <c r="CU2" s="363"/>
      <c r="CV2" s="363"/>
      <c r="CW2" s="363"/>
      <c r="CX2" s="363"/>
      <c r="CY2" s="363"/>
      <c r="CZ2" s="363"/>
      <c r="DA2" s="363"/>
      <c r="DB2" s="363"/>
      <c r="DC2" s="363"/>
      <c r="DD2" s="363"/>
      <c r="DE2" s="363"/>
      <c r="DF2" s="363"/>
      <c r="DG2" s="363"/>
      <c r="DH2" s="363"/>
      <c r="DI2" s="363"/>
      <c r="DJ2" s="363"/>
      <c r="DK2" s="363"/>
      <c r="DL2" s="363"/>
      <c r="DM2" s="363"/>
      <c r="DN2" s="363"/>
      <c r="DO2" s="363"/>
      <c r="DP2" s="363"/>
      <c r="DQ2" s="363"/>
      <c r="DR2" s="363"/>
      <c r="DS2" s="363"/>
      <c r="DT2" s="363"/>
      <c r="DU2" s="363"/>
      <c r="DV2" s="363"/>
      <c r="DW2" s="363"/>
      <c r="DX2" s="363"/>
      <c r="DY2" s="363"/>
      <c r="DZ2" s="363"/>
      <c r="EA2" s="363"/>
      <c r="EB2" s="363"/>
      <c r="EC2" s="363"/>
      <c r="ED2" s="363"/>
      <c r="EE2" s="363"/>
      <c r="EF2" s="363"/>
      <c r="EG2" s="363"/>
      <c r="EH2" s="363"/>
      <c r="EI2" s="363"/>
      <c r="EJ2" s="363"/>
      <c r="EK2" s="363"/>
      <c r="EL2" s="363"/>
      <c r="EM2" s="363"/>
      <c r="EN2" s="363"/>
      <c r="EO2" s="363"/>
      <c r="EP2" s="363"/>
      <c r="EQ2" s="363"/>
      <c r="ER2" s="363"/>
      <c r="ES2" s="363"/>
      <c r="ET2" s="363"/>
    </row>
    <row r="3" spans="1:256" s="126" customFormat="1" ht="3" customHeight="1">
      <c r="A3" s="125"/>
      <c r="B3" s="36"/>
      <c r="C3" s="230"/>
      <c r="D3" s="100"/>
      <c r="E3" s="100"/>
      <c r="F3" s="100"/>
      <c r="G3" s="100"/>
      <c r="H3" s="100"/>
      <c r="I3" s="100"/>
      <c r="J3" s="100"/>
      <c r="K3" s="100"/>
      <c r="L3" s="233"/>
      <c r="M3" s="212"/>
      <c r="N3" s="212"/>
      <c r="O3" s="212"/>
      <c r="P3" s="212"/>
      <c r="Q3" s="360"/>
      <c r="R3" s="212"/>
      <c r="S3" s="357"/>
      <c r="T3" s="357"/>
      <c r="U3" s="357"/>
      <c r="V3" s="357"/>
    </row>
    <row r="4" spans="1:256" s="126" customFormat="1" ht="22.5">
      <c r="A4" s="125"/>
      <c r="B4" s="36"/>
      <c r="C4" s="230"/>
      <c r="D4" s="1152" t="s">
        <v>397</v>
      </c>
      <c r="E4" s="1153"/>
      <c r="F4" s="1153"/>
      <c r="G4" s="1153"/>
      <c r="H4" s="1154"/>
      <c r="I4" s="436"/>
      <c r="M4" s="212"/>
      <c r="N4" s="212"/>
      <c r="O4" s="212"/>
      <c r="P4" s="212"/>
      <c r="Q4" s="360"/>
      <c r="R4" s="212"/>
      <c r="S4" s="357"/>
      <c r="T4" s="357"/>
      <c r="U4" s="357"/>
      <c r="V4" s="357"/>
    </row>
    <row r="5" spans="1:256" s="126" customFormat="1" ht="3" hidden="1" customHeight="1">
      <c r="A5" s="125"/>
      <c r="B5" s="36"/>
      <c r="C5" s="230"/>
      <c r="D5" s="100"/>
      <c r="E5" s="100"/>
      <c r="F5" s="100"/>
      <c r="G5" s="100"/>
      <c r="H5" s="234"/>
      <c r="I5" s="234"/>
      <c r="J5" s="234"/>
      <c r="K5" s="234"/>
      <c r="L5" s="235"/>
      <c r="M5" s="212"/>
      <c r="N5" s="212"/>
      <c r="O5" s="212"/>
      <c r="P5" s="212"/>
      <c r="Q5" s="360"/>
      <c r="R5" s="212"/>
      <c r="S5" s="357"/>
      <c r="T5" s="357"/>
      <c r="U5" s="357"/>
      <c r="V5" s="357"/>
    </row>
    <row r="6" spans="1:256" s="126" customFormat="1" ht="20.100000000000001" hidden="1" customHeight="1">
      <c r="A6" s="236"/>
      <c r="B6" s="236"/>
      <c r="C6" s="230"/>
      <c r="D6" s="1155"/>
      <c r="E6" s="1155"/>
      <c r="F6" s="1156" t="s">
        <v>84</v>
      </c>
      <c r="G6" s="1156"/>
      <c r="H6" s="234"/>
      <c r="I6" s="234"/>
      <c r="J6" s="237"/>
      <c r="K6" s="238"/>
      <c r="L6" s="238"/>
      <c r="M6" s="212"/>
      <c r="N6" s="212"/>
      <c r="O6" s="212"/>
      <c r="P6" s="212"/>
      <c r="Q6" s="360"/>
      <c r="R6" s="212"/>
      <c r="S6" s="357"/>
      <c r="T6" s="357"/>
      <c r="U6" s="357"/>
      <c r="V6" s="357"/>
    </row>
    <row r="7" spans="1:256" ht="3" customHeight="1"/>
    <row r="8" spans="1:256" s="126" customFormat="1">
      <c r="A8" s="125"/>
      <c r="B8" s="36"/>
      <c r="C8" s="230"/>
      <c r="D8" s="1157" t="s">
        <v>16</v>
      </c>
      <c r="E8" s="1157"/>
      <c r="F8" s="1157" t="s">
        <v>398</v>
      </c>
      <c r="G8" s="1157"/>
      <c r="H8" s="1157"/>
      <c r="I8" s="1158" t="s">
        <v>399</v>
      </c>
      <c r="J8" s="1158"/>
      <c r="K8" s="1158"/>
      <c r="L8" s="1158"/>
      <c r="M8" s="212"/>
      <c r="N8" s="212"/>
      <c r="O8" s="212"/>
      <c r="P8" s="212"/>
      <c r="Q8" s="360"/>
      <c r="R8" s="212"/>
      <c r="S8" s="357"/>
      <c r="T8" s="357"/>
      <c r="U8" s="357"/>
      <c r="V8" s="357"/>
    </row>
    <row r="9" spans="1:256" s="126" customFormat="1" ht="20.25" customHeight="1">
      <c r="A9" s="125"/>
      <c r="B9" s="36"/>
      <c r="C9" s="230"/>
      <c r="D9" s="240" t="s">
        <v>92</v>
      </c>
      <c r="E9" s="240" t="s">
        <v>400</v>
      </c>
      <c r="F9" s="1148" t="s">
        <v>92</v>
      </c>
      <c r="G9" s="1149"/>
      <c r="H9" s="241" t="s">
        <v>400</v>
      </c>
      <c r="I9" s="1150" t="s">
        <v>92</v>
      </c>
      <c r="J9" s="1150"/>
      <c r="K9" s="241" t="s">
        <v>400</v>
      </c>
      <c r="L9" s="241" t="s">
        <v>401</v>
      </c>
      <c r="M9" s="212"/>
      <c r="N9" s="212"/>
      <c r="O9" s="212"/>
      <c r="P9" s="212"/>
      <c r="Q9" s="360"/>
      <c r="R9" s="212"/>
      <c r="S9" s="357"/>
      <c r="T9" s="357"/>
      <c r="U9" s="357"/>
      <c r="V9" s="357"/>
    </row>
    <row r="10" spans="1:256" ht="12" customHeight="1">
      <c r="C10" s="249"/>
      <c r="D10" s="355" t="s">
        <v>93</v>
      </c>
      <c r="E10" s="355" t="s">
        <v>49</v>
      </c>
      <c r="F10" s="1151" t="s">
        <v>50</v>
      </c>
      <c r="G10" s="1151"/>
      <c r="H10" s="355" t="s">
        <v>51</v>
      </c>
      <c r="I10" s="1151" t="s">
        <v>68</v>
      </c>
      <c r="J10" s="1151"/>
      <c r="K10" s="355" t="s">
        <v>69</v>
      </c>
      <c r="L10" s="355" t="s">
        <v>183</v>
      </c>
      <c r="M10" s="263"/>
      <c r="N10" s="263"/>
      <c r="O10" s="263"/>
      <c r="P10" s="263"/>
      <c r="Q10" s="239"/>
      <c r="R10" s="263"/>
      <c r="S10" s="356"/>
      <c r="T10" s="356"/>
      <c r="U10" s="356"/>
      <c r="V10" s="356"/>
    </row>
    <row r="11" spans="1:256" s="126" customFormat="1" hidden="1">
      <c r="A11" s="36"/>
      <c r="B11" s="36"/>
      <c r="C11" s="230"/>
      <c r="D11" s="242">
        <v>0</v>
      </c>
      <c r="E11" s="243"/>
      <c r="F11" s="162"/>
      <c r="G11" s="162"/>
      <c r="H11" s="244"/>
      <c r="I11" s="245"/>
      <c r="J11" s="162"/>
      <c r="K11" s="244"/>
      <c r="L11" s="246"/>
      <c r="M11" s="400" t="s">
        <v>522</v>
      </c>
      <c r="N11" s="212"/>
      <c r="O11" s="212"/>
      <c r="P11" s="212" t="s">
        <v>520</v>
      </c>
      <c r="Q11" s="360" t="s">
        <v>521</v>
      </c>
      <c r="R11" s="212" t="s">
        <v>584</v>
      </c>
      <c r="S11" s="357"/>
      <c r="T11" s="357"/>
      <c r="U11" s="357"/>
      <c r="V11" s="357"/>
    </row>
    <row r="12" spans="1:256" s="265" customFormat="1" ht="0.95" customHeight="1">
      <c r="A12" s="89"/>
      <c r="B12" s="186" t="s">
        <v>405</v>
      </c>
      <c r="C12" s="1160"/>
      <c r="D12" s="1157">
        <v>1</v>
      </c>
      <c r="E12" s="1161" t="s">
        <v>2917</v>
      </c>
      <c r="F12" s="1111"/>
      <c r="G12" s="1103">
        <v>0</v>
      </c>
      <c r="H12" s="358"/>
      <c r="I12" s="250"/>
      <c r="J12" s="395" t="s">
        <v>519</v>
      </c>
      <c r="K12" s="735"/>
      <c r="L12" s="266"/>
      <c r="M12" s="831">
        <f>mergeValue(H12)</f>
        <v>0</v>
      </c>
      <c r="N12" s="1009"/>
      <c r="O12" s="1009"/>
      <c r="P12" s="831" t="str">
        <f>IF(ISERROR(MATCH(Q12,MODesc,0)),"n","y")</f>
        <v>n</v>
      </c>
      <c r="Q12" s="1009" t="s">
        <v>2917</v>
      </c>
      <c r="R12" s="831" t="str">
        <f>K12&amp;"("&amp;L12&amp;")"</f>
        <v>()</v>
      </c>
      <c r="S12" s="186"/>
      <c r="T12" s="186"/>
      <c r="U12" s="248"/>
      <c r="V12" s="186"/>
      <c r="W12" s="186"/>
      <c r="X12" s="186"/>
      <c r="Y12" s="264"/>
      <c r="Z12" s="264"/>
      <c r="AA12" s="598"/>
      <c r="AB12" s="598"/>
      <c r="AC12" s="598"/>
      <c r="AD12" s="598"/>
      <c r="AE12" s="598"/>
      <c r="AF12" s="598"/>
      <c r="AG12" s="598"/>
      <c r="AH12" s="598"/>
      <c r="AI12" s="598"/>
      <c r="AJ12" s="598"/>
      <c r="AK12" s="598"/>
      <c r="AL12" s="598"/>
      <c r="AM12" s="598"/>
      <c r="AN12" s="598"/>
      <c r="AO12" s="598"/>
      <c r="AP12" s="598"/>
      <c r="AQ12" s="598"/>
      <c r="AR12" s="598"/>
      <c r="AS12" s="598"/>
      <c r="AT12" s="598"/>
      <c r="AU12" s="598"/>
      <c r="AV12" s="598"/>
      <c r="AW12" s="598"/>
      <c r="AX12" s="598"/>
      <c r="AY12" s="598"/>
      <c r="AZ12" s="598"/>
      <c r="BA12" s="598"/>
      <c r="BB12" s="598"/>
      <c r="BC12" s="598"/>
      <c r="BD12" s="598"/>
      <c r="BE12" s="598"/>
      <c r="BF12" s="598"/>
      <c r="BG12" s="598"/>
      <c r="BH12" s="598"/>
      <c r="BI12" s="598"/>
      <c r="BJ12" s="598"/>
      <c r="BK12" s="598"/>
      <c r="BL12" s="598"/>
      <c r="BM12" s="598"/>
      <c r="BN12" s="598"/>
      <c r="BO12" s="598"/>
      <c r="BP12" s="598"/>
      <c r="BQ12" s="598"/>
      <c r="BR12" s="598"/>
      <c r="BS12" s="598"/>
      <c r="BT12" s="598"/>
      <c r="BU12" s="598"/>
      <c r="BV12" s="264"/>
      <c r="BW12" s="264"/>
      <c r="BX12" s="264"/>
      <c r="BY12" s="264"/>
      <c r="BZ12" s="264"/>
      <c r="CA12" s="264"/>
      <c r="CB12" s="264"/>
      <c r="CC12" s="264"/>
      <c r="CD12" s="264"/>
      <c r="CE12" s="264"/>
    </row>
    <row r="13" spans="1:256" s="265" customFormat="1" ht="0.95" customHeight="1">
      <c r="A13" s="89"/>
      <c r="B13" s="186" t="s">
        <v>405</v>
      </c>
      <c r="C13" s="1160"/>
      <c r="D13" s="1157"/>
      <c r="E13" s="1162"/>
      <c r="F13" s="1163"/>
      <c r="G13" s="1157">
        <v>1</v>
      </c>
      <c r="H13" s="1159" t="s">
        <v>945</v>
      </c>
      <c r="I13" s="250"/>
      <c r="J13" s="395" t="s">
        <v>519</v>
      </c>
      <c r="K13" s="735"/>
      <c r="L13" s="266"/>
      <c r="M13" s="831" t="str">
        <f>mergeValue(H13)</f>
        <v>Город Челябинск</v>
      </c>
      <c r="N13" s="1009"/>
      <c r="O13" s="1009"/>
      <c r="P13" s="1009"/>
      <c r="Q13" s="1009"/>
      <c r="R13" s="831" t="str">
        <f>K13&amp;"("&amp;L13&amp;")"</f>
        <v>()</v>
      </c>
      <c r="S13" s="186"/>
      <c r="T13" s="186"/>
      <c r="U13" s="248"/>
      <c r="V13" s="186"/>
      <c r="W13" s="186"/>
      <c r="X13" s="186"/>
      <c r="Y13" s="264"/>
      <c r="Z13" s="264"/>
      <c r="AA13" s="598"/>
      <c r="AB13" s="598"/>
      <c r="AC13" s="598"/>
      <c r="AD13" s="598"/>
      <c r="AE13" s="598"/>
      <c r="AF13" s="598"/>
      <c r="AG13" s="598"/>
      <c r="AH13" s="598"/>
      <c r="AI13" s="598"/>
      <c r="AJ13" s="598"/>
      <c r="AK13" s="598"/>
      <c r="AL13" s="598"/>
      <c r="AM13" s="598"/>
      <c r="AN13" s="598"/>
      <c r="AO13" s="598"/>
      <c r="AP13" s="598"/>
      <c r="AQ13" s="598"/>
      <c r="AR13" s="598"/>
      <c r="AS13" s="598"/>
      <c r="AT13" s="598"/>
      <c r="AU13" s="598"/>
      <c r="AV13" s="598"/>
      <c r="AW13" s="598"/>
      <c r="AX13" s="598"/>
      <c r="AY13" s="598"/>
      <c r="AZ13" s="598"/>
      <c r="BA13" s="598"/>
      <c r="BB13" s="598"/>
      <c r="BC13" s="598"/>
      <c r="BD13" s="598"/>
      <c r="BE13" s="598"/>
      <c r="BF13" s="598"/>
      <c r="BG13" s="598"/>
      <c r="BH13" s="598"/>
      <c r="BI13" s="598"/>
      <c r="BJ13" s="598"/>
      <c r="BK13" s="598"/>
      <c r="BL13" s="598"/>
      <c r="BM13" s="598"/>
      <c r="BN13" s="598"/>
      <c r="BO13" s="598"/>
      <c r="BP13" s="598"/>
      <c r="BQ13" s="598"/>
      <c r="BR13" s="598"/>
      <c r="BS13" s="598"/>
      <c r="BT13" s="598"/>
      <c r="BU13" s="598"/>
      <c r="BV13" s="264"/>
      <c r="BW13" s="264"/>
      <c r="BX13" s="264"/>
      <c r="BY13" s="264"/>
      <c r="BZ13" s="264"/>
      <c r="CA13" s="264"/>
      <c r="CB13" s="264"/>
      <c r="CC13" s="264"/>
      <c r="CD13" s="264"/>
      <c r="CE13" s="264"/>
    </row>
    <row r="14" spans="1:256" s="265" customFormat="1" ht="15" customHeight="1">
      <c r="A14" s="89"/>
      <c r="B14" s="186" t="s">
        <v>405</v>
      </c>
      <c r="C14" s="1160"/>
      <c r="D14" s="1157"/>
      <c r="E14" s="1162"/>
      <c r="F14" s="1164"/>
      <c r="G14" s="1157"/>
      <c r="H14" s="1159"/>
      <c r="I14" s="1119"/>
      <c r="J14" s="1103">
        <v>1</v>
      </c>
      <c r="K14" s="1110" t="s">
        <v>945</v>
      </c>
      <c r="L14" s="247" t="s">
        <v>946</v>
      </c>
      <c r="M14" s="831" t="str">
        <f>mergeValue(H14)</f>
        <v>Город Челябинск</v>
      </c>
      <c r="N14" s="1009"/>
      <c r="O14" s="1009"/>
      <c r="P14" s="1009"/>
      <c r="Q14" s="1009"/>
      <c r="R14" s="831" t="str">
        <f>K14&amp;" ("&amp;L14&amp;")"</f>
        <v>Город Челябинск (75701000)</v>
      </c>
      <c r="S14" s="186"/>
      <c r="T14" s="186"/>
      <c r="U14" s="248"/>
      <c r="V14" s="186"/>
      <c r="W14" s="186"/>
      <c r="X14" s="186"/>
      <c r="Y14" s="264"/>
      <c r="Z14" s="264"/>
      <c r="AA14" s="598"/>
      <c r="AB14" s="598"/>
      <c r="AC14" s="598"/>
      <c r="AD14" s="598"/>
      <c r="AE14" s="598"/>
      <c r="AF14" s="598"/>
      <c r="AG14" s="598"/>
      <c r="AH14" s="598"/>
      <c r="AI14" s="598"/>
      <c r="AJ14" s="598"/>
      <c r="AK14" s="598"/>
      <c r="AL14" s="598"/>
      <c r="AM14" s="598"/>
      <c r="AN14" s="598"/>
      <c r="AO14" s="598"/>
      <c r="AP14" s="598"/>
      <c r="AQ14" s="598"/>
      <c r="AR14" s="598"/>
      <c r="AS14" s="598"/>
      <c r="AT14" s="598"/>
      <c r="AU14" s="598"/>
      <c r="AV14" s="598"/>
      <c r="AW14" s="598"/>
      <c r="AX14" s="598"/>
      <c r="AY14" s="598"/>
      <c r="AZ14" s="598"/>
      <c r="BA14" s="598"/>
      <c r="BB14" s="598"/>
      <c r="BC14" s="598"/>
      <c r="BD14" s="598"/>
      <c r="BE14" s="598"/>
      <c r="BF14" s="598"/>
      <c r="BG14" s="598"/>
      <c r="BH14" s="598"/>
      <c r="BI14" s="598"/>
      <c r="BJ14" s="598"/>
      <c r="BK14" s="598"/>
      <c r="BL14" s="598"/>
      <c r="BM14" s="598"/>
      <c r="BN14" s="598"/>
      <c r="BO14" s="598"/>
      <c r="BP14" s="598"/>
      <c r="BQ14" s="598"/>
      <c r="BR14" s="598"/>
      <c r="BS14" s="598"/>
      <c r="BT14" s="598"/>
      <c r="BU14" s="598"/>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400"/>
      <c r="N15" s="212"/>
      <c r="O15" s="212"/>
      <c r="P15" s="212"/>
      <c r="Q15" s="360" t="s">
        <v>19</v>
      </c>
      <c r="R15" s="212"/>
      <c r="S15" s="357"/>
      <c r="T15" s="357"/>
      <c r="U15" s="357"/>
      <c r="V15" s="357"/>
    </row>
    <row r="16" spans="1:256" s="126" customFormat="1" ht="21" customHeight="1">
      <c r="A16" s="125"/>
      <c r="B16" s="36"/>
      <c r="C16" s="232"/>
      <c r="D16" s="254"/>
      <c r="E16" s="254"/>
      <c r="F16" s="254"/>
      <c r="G16" s="254"/>
      <c r="H16" s="254"/>
      <c r="I16" s="254"/>
      <c r="J16" s="254"/>
      <c r="K16" s="254"/>
      <c r="L16" s="254"/>
      <c r="M16" s="212"/>
      <c r="N16" s="212"/>
      <c r="O16" s="212"/>
      <c r="P16" s="212"/>
      <c r="Q16" s="360"/>
      <c r="R16" s="212"/>
      <c r="S16" s="357"/>
      <c r="T16" s="357"/>
      <c r="U16" s="357"/>
      <c r="V16" s="357"/>
    </row>
    <row r="17" spans="1:22" s="126" customFormat="1">
      <c r="A17" s="125"/>
      <c r="B17" s="36"/>
      <c r="C17" s="232"/>
      <c r="D17" s="36"/>
      <c r="E17" s="36"/>
      <c r="F17" s="36"/>
      <c r="G17" s="36"/>
      <c r="H17" s="36"/>
      <c r="I17" s="36"/>
      <c r="J17" s="36"/>
      <c r="K17" s="36"/>
      <c r="L17" s="36"/>
      <c r="M17" s="212"/>
      <c r="N17" s="212"/>
      <c r="O17" s="212"/>
      <c r="P17" s="212"/>
      <c r="Q17" s="360"/>
      <c r="R17" s="212"/>
      <c r="S17" s="357"/>
      <c r="T17" s="357"/>
      <c r="U17" s="357"/>
      <c r="V17" s="357"/>
    </row>
    <row r="18" spans="1:22" s="126" customFormat="1" ht="0.75" customHeight="1">
      <c r="A18" s="125"/>
      <c r="B18" s="36"/>
      <c r="C18" s="232"/>
      <c r="D18" s="36"/>
      <c r="E18" s="36"/>
      <c r="F18" s="36"/>
      <c r="G18" s="36"/>
      <c r="H18" s="36"/>
      <c r="I18" s="36"/>
      <c r="J18" s="36"/>
      <c r="K18" s="36"/>
      <c r="L18" s="36"/>
      <c r="M18" s="212"/>
      <c r="N18" s="212"/>
      <c r="O18" s="212"/>
      <c r="P18" s="212"/>
      <c r="Q18" s="360"/>
      <c r="R18" s="212"/>
      <c r="S18" s="357"/>
      <c r="T18" s="357"/>
      <c r="U18" s="357"/>
      <c r="V18" s="357"/>
    </row>
    <row r="19" spans="1:22" s="256" customFormat="1" ht="10.5">
      <c r="A19" s="255"/>
      <c r="C19" s="257"/>
      <c r="D19" s="258"/>
      <c r="E19" s="258"/>
      <c r="M19" s="212"/>
      <c r="N19" s="212"/>
      <c r="O19" s="212"/>
      <c r="P19" s="212"/>
      <c r="Q19" s="360"/>
      <c r="R19" s="212"/>
      <c r="S19" s="357"/>
      <c r="T19" s="357"/>
      <c r="U19" s="357"/>
      <c r="V19" s="357"/>
    </row>
    <row r="20" spans="1:22" s="256" customFormat="1" ht="10.5">
      <c r="A20" s="255"/>
      <c r="C20" s="257"/>
      <c r="D20" s="258"/>
      <c r="E20" s="258"/>
      <c r="M20" s="212"/>
      <c r="N20" s="212"/>
      <c r="O20" s="212"/>
      <c r="P20" s="212"/>
      <c r="Q20" s="360"/>
      <c r="R20" s="212"/>
      <c r="S20" s="357"/>
      <c r="T20" s="357"/>
      <c r="U20" s="357"/>
      <c r="V20" s="357"/>
    </row>
  </sheetData>
  <sheetProtection algorithmName="SHA-512" hashValue="MUhC1CT71A+w5M+TpAFVeU98BMiGn7eSFQw1SN5IBYKUrTy6GUtV2WK8X67m+RDKMUklX7Lcgsp8aunvMQZ7Hg==" saltValue="NoQ+79BldG791vWoSNTTlQ==" spinCount="100000" sheet="1" objects="1" scenarios="1" formatColumns="0" formatRows="0"/>
  <mergeCells count="16">
    <mergeCell ref="H13:H14"/>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321"/>
  <sheetViews>
    <sheetView showGridLines="0" zoomScaleNormal="100" workbookViewId="0"/>
  </sheetViews>
  <sheetFormatPr defaultRowHeight="11.25"/>
  <cols>
    <col min="1" max="1" width="9.140625" style="1061"/>
  </cols>
  <sheetData>
    <row r="1" spans="1:4">
      <c r="A1" s="1061" t="s">
        <v>1415</v>
      </c>
      <c r="B1" t="s">
        <v>514</v>
      </c>
      <c r="C1" t="s">
        <v>515</v>
      </c>
      <c r="D1" t="s">
        <v>1414</v>
      </c>
    </row>
    <row r="2" spans="1:4">
      <c r="A2" s="1061">
        <v>1</v>
      </c>
      <c r="B2" t="s">
        <v>777</v>
      </c>
      <c r="C2" t="s">
        <v>777</v>
      </c>
      <c r="D2" t="s">
        <v>778</v>
      </c>
    </row>
    <row r="3" spans="1:4">
      <c r="A3" s="1061">
        <v>2</v>
      </c>
      <c r="B3" t="s">
        <v>777</v>
      </c>
      <c r="C3" t="s">
        <v>779</v>
      </c>
      <c r="D3" t="s">
        <v>780</v>
      </c>
    </row>
    <row r="4" spans="1:4">
      <c r="A4" s="1061">
        <v>3</v>
      </c>
      <c r="B4" t="s">
        <v>777</v>
      </c>
      <c r="C4" t="s">
        <v>781</v>
      </c>
      <c r="D4" t="s">
        <v>782</v>
      </c>
    </row>
    <row r="5" spans="1:4">
      <c r="A5" s="1061">
        <v>4</v>
      </c>
      <c r="B5" t="s">
        <v>777</v>
      </c>
      <c r="C5" t="s">
        <v>783</v>
      </c>
      <c r="D5" t="s">
        <v>784</v>
      </c>
    </row>
    <row r="6" spans="1:4">
      <c r="A6" s="1061">
        <v>5</v>
      </c>
      <c r="B6" t="s">
        <v>777</v>
      </c>
      <c r="C6" t="s">
        <v>785</v>
      </c>
      <c r="D6" t="s">
        <v>786</v>
      </c>
    </row>
    <row r="7" spans="1:4">
      <c r="A7" s="1061">
        <v>6</v>
      </c>
      <c r="B7" t="s">
        <v>777</v>
      </c>
      <c r="C7" t="s">
        <v>787</v>
      </c>
      <c r="D7" t="s">
        <v>788</v>
      </c>
    </row>
    <row r="8" spans="1:4">
      <c r="A8" s="1061">
        <v>7</v>
      </c>
      <c r="B8" t="s">
        <v>777</v>
      </c>
      <c r="C8" t="s">
        <v>789</v>
      </c>
      <c r="D8" t="s">
        <v>790</v>
      </c>
    </row>
    <row r="9" spans="1:4">
      <c r="A9" s="1061">
        <v>8</v>
      </c>
      <c r="B9" t="s">
        <v>777</v>
      </c>
      <c r="C9" t="s">
        <v>791</v>
      </c>
      <c r="D9" t="s">
        <v>792</v>
      </c>
    </row>
    <row r="10" spans="1:4">
      <c r="A10" s="1061">
        <v>9</v>
      </c>
      <c r="B10" t="s">
        <v>777</v>
      </c>
      <c r="C10" t="s">
        <v>793</v>
      </c>
      <c r="D10" t="s">
        <v>794</v>
      </c>
    </row>
    <row r="11" spans="1:4">
      <c r="A11" s="1061">
        <v>10</v>
      </c>
      <c r="B11" t="s">
        <v>777</v>
      </c>
      <c r="C11" t="s">
        <v>795</v>
      </c>
      <c r="D11" t="s">
        <v>796</v>
      </c>
    </row>
    <row r="12" spans="1:4">
      <c r="A12" s="1061">
        <v>11</v>
      </c>
      <c r="B12" t="s">
        <v>777</v>
      </c>
      <c r="C12" t="s">
        <v>797</v>
      </c>
      <c r="D12" t="s">
        <v>798</v>
      </c>
    </row>
    <row r="13" spans="1:4">
      <c r="A13" s="1061">
        <v>12</v>
      </c>
      <c r="B13" t="s">
        <v>799</v>
      </c>
      <c r="C13" t="s">
        <v>801</v>
      </c>
      <c r="D13" t="s">
        <v>802</v>
      </c>
    </row>
    <row r="14" spans="1:4">
      <c r="A14" s="1061">
        <v>13</v>
      </c>
      <c r="B14" t="s">
        <v>799</v>
      </c>
      <c r="C14" t="s">
        <v>799</v>
      </c>
      <c r="D14" t="s">
        <v>800</v>
      </c>
    </row>
    <row r="15" spans="1:4">
      <c r="A15" s="1061">
        <v>14</v>
      </c>
      <c r="B15" t="s">
        <v>799</v>
      </c>
      <c r="C15" t="s">
        <v>803</v>
      </c>
      <c r="D15" t="s">
        <v>804</v>
      </c>
    </row>
    <row r="16" spans="1:4">
      <c r="A16" s="1061">
        <v>15</v>
      </c>
      <c r="B16" t="s">
        <v>799</v>
      </c>
      <c r="C16" t="s">
        <v>805</v>
      </c>
      <c r="D16" t="s">
        <v>806</v>
      </c>
    </row>
    <row r="17" spans="1:4">
      <c r="A17" s="1061">
        <v>16</v>
      </c>
      <c r="B17" t="s">
        <v>799</v>
      </c>
      <c r="C17" t="s">
        <v>807</v>
      </c>
      <c r="D17" t="s">
        <v>808</v>
      </c>
    </row>
    <row r="18" spans="1:4">
      <c r="A18" s="1061">
        <v>17</v>
      </c>
      <c r="B18" t="s">
        <v>799</v>
      </c>
      <c r="C18" t="s">
        <v>809</v>
      </c>
      <c r="D18" t="s">
        <v>810</v>
      </c>
    </row>
    <row r="19" spans="1:4">
      <c r="A19" s="1061">
        <v>18</v>
      </c>
      <c r="B19" t="s">
        <v>799</v>
      </c>
      <c r="C19" t="s">
        <v>811</v>
      </c>
      <c r="D19" t="s">
        <v>812</v>
      </c>
    </row>
    <row r="20" spans="1:4">
      <c r="A20" s="1061">
        <v>19</v>
      </c>
      <c r="B20" t="s">
        <v>799</v>
      </c>
      <c r="C20" t="s">
        <v>813</v>
      </c>
      <c r="D20" t="s">
        <v>814</v>
      </c>
    </row>
    <row r="21" spans="1:4">
      <c r="A21" s="1061">
        <v>20</v>
      </c>
      <c r="B21" t="s">
        <v>799</v>
      </c>
      <c r="C21" t="s">
        <v>815</v>
      </c>
      <c r="D21" t="s">
        <v>816</v>
      </c>
    </row>
    <row r="22" spans="1:4">
      <c r="A22" s="1061">
        <v>21</v>
      </c>
      <c r="B22" t="s">
        <v>799</v>
      </c>
      <c r="C22" t="s">
        <v>817</v>
      </c>
      <c r="D22" t="s">
        <v>818</v>
      </c>
    </row>
    <row r="23" spans="1:4">
      <c r="A23" s="1061">
        <v>22</v>
      </c>
      <c r="B23" t="s">
        <v>799</v>
      </c>
      <c r="C23" t="s">
        <v>819</v>
      </c>
      <c r="D23" t="s">
        <v>820</v>
      </c>
    </row>
    <row r="24" spans="1:4">
      <c r="A24" s="1061">
        <v>23</v>
      </c>
      <c r="B24" t="s">
        <v>799</v>
      </c>
      <c r="C24" t="s">
        <v>821</v>
      </c>
      <c r="D24" t="s">
        <v>822</v>
      </c>
    </row>
    <row r="25" spans="1:4">
      <c r="A25" s="1061">
        <v>24</v>
      </c>
      <c r="B25" t="s">
        <v>799</v>
      </c>
      <c r="C25" t="s">
        <v>823</v>
      </c>
      <c r="D25" t="s">
        <v>824</v>
      </c>
    </row>
    <row r="26" spans="1:4">
      <c r="A26" s="1061">
        <v>25</v>
      </c>
      <c r="B26" t="s">
        <v>825</v>
      </c>
      <c r="C26" t="s">
        <v>825</v>
      </c>
      <c r="D26" t="s">
        <v>826</v>
      </c>
    </row>
    <row r="27" spans="1:4">
      <c r="A27" s="1061">
        <v>26</v>
      </c>
      <c r="B27" t="s">
        <v>825</v>
      </c>
      <c r="C27" t="s">
        <v>827</v>
      </c>
      <c r="D27" t="s">
        <v>828</v>
      </c>
    </row>
    <row r="28" spans="1:4">
      <c r="A28" s="1061">
        <v>27</v>
      </c>
      <c r="B28" t="s">
        <v>825</v>
      </c>
      <c r="C28" t="s">
        <v>829</v>
      </c>
      <c r="D28" t="s">
        <v>830</v>
      </c>
    </row>
    <row r="29" spans="1:4">
      <c r="A29" s="1061">
        <v>28</v>
      </c>
      <c r="B29" t="s">
        <v>825</v>
      </c>
      <c r="C29" t="s">
        <v>831</v>
      </c>
      <c r="D29" t="s">
        <v>832</v>
      </c>
    </row>
    <row r="30" spans="1:4">
      <c r="A30" s="1061">
        <v>29</v>
      </c>
      <c r="B30" t="s">
        <v>825</v>
      </c>
      <c r="C30" t="s">
        <v>833</v>
      </c>
      <c r="D30" t="s">
        <v>834</v>
      </c>
    </row>
    <row r="31" spans="1:4">
      <c r="A31" s="1061">
        <v>30</v>
      </c>
      <c r="B31" t="s">
        <v>825</v>
      </c>
      <c r="C31" t="s">
        <v>835</v>
      </c>
      <c r="D31" t="s">
        <v>836</v>
      </c>
    </row>
    <row r="32" spans="1:4">
      <c r="A32" s="1061">
        <v>31</v>
      </c>
      <c r="B32" t="s">
        <v>825</v>
      </c>
      <c r="C32" t="s">
        <v>837</v>
      </c>
      <c r="D32" t="s">
        <v>838</v>
      </c>
    </row>
    <row r="33" spans="1:4">
      <c r="A33" s="1061">
        <v>32</v>
      </c>
      <c r="B33" t="s">
        <v>825</v>
      </c>
      <c r="C33" t="s">
        <v>839</v>
      </c>
      <c r="D33" t="s">
        <v>840</v>
      </c>
    </row>
    <row r="34" spans="1:4">
      <c r="A34" s="1061">
        <v>33</v>
      </c>
      <c r="B34" t="s">
        <v>825</v>
      </c>
      <c r="C34" t="s">
        <v>841</v>
      </c>
      <c r="D34" t="s">
        <v>842</v>
      </c>
    </row>
    <row r="35" spans="1:4">
      <c r="A35" s="1061">
        <v>34</v>
      </c>
      <c r="B35" t="s">
        <v>825</v>
      </c>
      <c r="C35" t="s">
        <v>843</v>
      </c>
      <c r="D35" t="s">
        <v>844</v>
      </c>
    </row>
    <row r="36" spans="1:4">
      <c r="A36" s="1061">
        <v>35</v>
      </c>
      <c r="B36" t="s">
        <v>845</v>
      </c>
      <c r="C36" t="s">
        <v>847</v>
      </c>
      <c r="D36" t="s">
        <v>848</v>
      </c>
    </row>
    <row r="37" spans="1:4">
      <c r="A37" s="1061">
        <v>36</v>
      </c>
      <c r="B37" t="s">
        <v>845</v>
      </c>
      <c r="C37" t="s">
        <v>849</v>
      </c>
      <c r="D37" t="s">
        <v>850</v>
      </c>
    </row>
    <row r="38" spans="1:4">
      <c r="A38" s="1061">
        <v>37</v>
      </c>
      <c r="B38" t="s">
        <v>845</v>
      </c>
      <c r="C38" t="s">
        <v>851</v>
      </c>
      <c r="D38" t="s">
        <v>852</v>
      </c>
    </row>
    <row r="39" spans="1:4">
      <c r="A39" s="1061">
        <v>38</v>
      </c>
      <c r="B39" t="s">
        <v>845</v>
      </c>
      <c r="C39" t="s">
        <v>853</v>
      </c>
      <c r="D39" t="s">
        <v>854</v>
      </c>
    </row>
    <row r="40" spans="1:4">
      <c r="A40" s="1061">
        <v>39</v>
      </c>
      <c r="B40" t="s">
        <v>845</v>
      </c>
      <c r="C40" t="s">
        <v>845</v>
      </c>
      <c r="D40" t="s">
        <v>846</v>
      </c>
    </row>
    <row r="41" spans="1:4">
      <c r="A41" s="1061">
        <v>40</v>
      </c>
      <c r="B41" t="s">
        <v>845</v>
      </c>
      <c r="C41" t="s">
        <v>855</v>
      </c>
      <c r="D41" t="s">
        <v>856</v>
      </c>
    </row>
    <row r="42" spans="1:4">
      <c r="A42" s="1061">
        <v>41</v>
      </c>
      <c r="B42" t="s">
        <v>845</v>
      </c>
      <c r="C42" t="s">
        <v>857</v>
      </c>
      <c r="D42" t="s">
        <v>858</v>
      </c>
    </row>
    <row r="43" spans="1:4">
      <c r="A43" s="1061">
        <v>42</v>
      </c>
      <c r="B43" t="s">
        <v>845</v>
      </c>
      <c r="C43" t="s">
        <v>859</v>
      </c>
      <c r="D43" t="s">
        <v>860</v>
      </c>
    </row>
    <row r="44" spans="1:4">
      <c r="A44" s="1061">
        <v>43</v>
      </c>
      <c r="B44" t="s">
        <v>845</v>
      </c>
      <c r="C44" t="s">
        <v>861</v>
      </c>
      <c r="D44" t="s">
        <v>862</v>
      </c>
    </row>
    <row r="45" spans="1:4">
      <c r="A45" s="1061">
        <v>44</v>
      </c>
      <c r="B45" t="s">
        <v>845</v>
      </c>
      <c r="C45" t="s">
        <v>863</v>
      </c>
      <c r="D45" t="s">
        <v>864</v>
      </c>
    </row>
    <row r="46" spans="1:4">
      <c r="A46" s="1061">
        <v>45</v>
      </c>
      <c r="B46" t="s">
        <v>845</v>
      </c>
      <c r="C46" t="s">
        <v>865</v>
      </c>
      <c r="D46" t="s">
        <v>866</v>
      </c>
    </row>
    <row r="47" spans="1:4">
      <c r="A47" s="1061">
        <v>46</v>
      </c>
      <c r="B47" t="s">
        <v>845</v>
      </c>
      <c r="C47" t="s">
        <v>867</v>
      </c>
      <c r="D47" t="s">
        <v>868</v>
      </c>
    </row>
    <row r="48" spans="1:4">
      <c r="A48" s="1061">
        <v>47</v>
      </c>
      <c r="B48" t="s">
        <v>869</v>
      </c>
      <c r="C48" t="s">
        <v>871</v>
      </c>
      <c r="D48" t="s">
        <v>872</v>
      </c>
    </row>
    <row r="49" spans="1:4">
      <c r="A49" s="1061">
        <v>48</v>
      </c>
      <c r="B49" t="s">
        <v>869</v>
      </c>
      <c r="C49" t="s">
        <v>873</v>
      </c>
      <c r="D49" t="s">
        <v>874</v>
      </c>
    </row>
    <row r="50" spans="1:4">
      <c r="A50" s="1061">
        <v>49</v>
      </c>
      <c r="B50" t="s">
        <v>869</v>
      </c>
      <c r="C50" t="s">
        <v>875</v>
      </c>
      <c r="D50" t="s">
        <v>876</v>
      </c>
    </row>
    <row r="51" spans="1:4">
      <c r="A51" s="1061">
        <v>50</v>
      </c>
      <c r="B51" t="s">
        <v>869</v>
      </c>
      <c r="C51" t="s">
        <v>869</v>
      </c>
      <c r="D51" t="s">
        <v>870</v>
      </c>
    </row>
    <row r="52" spans="1:4">
      <c r="A52" s="1061">
        <v>51</v>
      </c>
      <c r="B52" t="s">
        <v>869</v>
      </c>
      <c r="C52" t="s">
        <v>877</v>
      </c>
      <c r="D52" t="s">
        <v>878</v>
      </c>
    </row>
    <row r="53" spans="1:4">
      <c r="A53" s="1061">
        <v>52</v>
      </c>
      <c r="B53" t="s">
        <v>869</v>
      </c>
      <c r="C53" t="s">
        <v>879</v>
      </c>
      <c r="D53" t="s">
        <v>880</v>
      </c>
    </row>
    <row r="54" spans="1:4">
      <c r="A54" s="1061">
        <v>53</v>
      </c>
      <c r="B54" t="s">
        <v>869</v>
      </c>
      <c r="C54" t="s">
        <v>881</v>
      </c>
      <c r="D54" t="s">
        <v>882</v>
      </c>
    </row>
    <row r="55" spans="1:4">
      <c r="A55" s="1061">
        <v>54</v>
      </c>
      <c r="B55" t="s">
        <v>869</v>
      </c>
      <c r="C55" t="s">
        <v>883</v>
      </c>
      <c r="D55" t="s">
        <v>884</v>
      </c>
    </row>
    <row r="56" spans="1:4">
      <c r="A56" s="1061">
        <v>55</v>
      </c>
      <c r="B56" t="s">
        <v>869</v>
      </c>
      <c r="C56" t="s">
        <v>885</v>
      </c>
      <c r="D56" t="s">
        <v>886</v>
      </c>
    </row>
    <row r="57" spans="1:4">
      <c r="A57" s="1061">
        <v>56</v>
      </c>
      <c r="B57" t="s">
        <v>869</v>
      </c>
      <c r="C57" t="s">
        <v>887</v>
      </c>
      <c r="D57" t="s">
        <v>888</v>
      </c>
    </row>
    <row r="58" spans="1:4">
      <c r="A58" s="1061">
        <v>57</v>
      </c>
      <c r="B58" t="s">
        <v>869</v>
      </c>
      <c r="C58" t="s">
        <v>889</v>
      </c>
      <c r="D58" t="s">
        <v>890</v>
      </c>
    </row>
    <row r="59" spans="1:4">
      <c r="A59" s="1061">
        <v>58</v>
      </c>
      <c r="B59" t="s">
        <v>869</v>
      </c>
      <c r="C59" t="s">
        <v>891</v>
      </c>
      <c r="D59" t="s">
        <v>892</v>
      </c>
    </row>
    <row r="60" spans="1:4">
      <c r="A60" s="1061">
        <v>59</v>
      </c>
      <c r="B60" t="s">
        <v>869</v>
      </c>
      <c r="C60" t="s">
        <v>893</v>
      </c>
      <c r="D60" t="s">
        <v>894</v>
      </c>
    </row>
    <row r="61" spans="1:4">
      <c r="A61" s="1061">
        <v>60</v>
      </c>
      <c r="B61" t="s">
        <v>869</v>
      </c>
      <c r="C61" t="s">
        <v>895</v>
      </c>
      <c r="D61" t="s">
        <v>896</v>
      </c>
    </row>
    <row r="62" spans="1:4">
      <c r="A62" s="1061">
        <v>61</v>
      </c>
      <c r="B62" t="s">
        <v>897</v>
      </c>
      <c r="C62" t="s">
        <v>897</v>
      </c>
      <c r="D62" t="s">
        <v>898</v>
      </c>
    </row>
    <row r="63" spans="1:4">
      <c r="A63" s="1061">
        <v>62</v>
      </c>
      <c r="B63" t="s">
        <v>897</v>
      </c>
      <c r="C63" t="s">
        <v>899</v>
      </c>
      <c r="D63" t="s">
        <v>900</v>
      </c>
    </row>
    <row r="64" spans="1:4">
      <c r="A64" s="1061">
        <v>63</v>
      </c>
      <c r="B64" t="s">
        <v>897</v>
      </c>
      <c r="C64" t="s">
        <v>901</v>
      </c>
      <c r="D64" t="s">
        <v>902</v>
      </c>
    </row>
    <row r="65" spans="1:4">
      <c r="A65" s="1061">
        <v>64</v>
      </c>
      <c r="B65" t="s">
        <v>897</v>
      </c>
      <c r="C65" t="s">
        <v>903</v>
      </c>
      <c r="D65" t="s">
        <v>904</v>
      </c>
    </row>
    <row r="66" spans="1:4">
      <c r="A66" s="1061">
        <v>65</v>
      </c>
      <c r="B66" t="s">
        <v>897</v>
      </c>
      <c r="C66" t="s">
        <v>905</v>
      </c>
      <c r="D66" t="s">
        <v>906</v>
      </c>
    </row>
    <row r="67" spans="1:4">
      <c r="A67" s="1061">
        <v>66</v>
      </c>
      <c r="B67" t="s">
        <v>897</v>
      </c>
      <c r="C67" t="s">
        <v>907</v>
      </c>
      <c r="D67" t="s">
        <v>908</v>
      </c>
    </row>
    <row r="68" spans="1:4">
      <c r="A68" s="1061">
        <v>67</v>
      </c>
      <c r="B68" t="s">
        <v>897</v>
      </c>
      <c r="C68" t="s">
        <v>909</v>
      </c>
      <c r="D68" t="s">
        <v>910</v>
      </c>
    </row>
    <row r="69" spans="1:4">
      <c r="A69" s="1061">
        <v>68</v>
      </c>
      <c r="B69" t="s">
        <v>897</v>
      </c>
      <c r="C69" t="s">
        <v>911</v>
      </c>
      <c r="D69" t="s">
        <v>912</v>
      </c>
    </row>
    <row r="70" spans="1:4">
      <c r="A70" s="1061">
        <v>69</v>
      </c>
      <c r="B70" t="s">
        <v>897</v>
      </c>
      <c r="C70" t="s">
        <v>913</v>
      </c>
      <c r="D70" t="s">
        <v>914</v>
      </c>
    </row>
    <row r="71" spans="1:4">
      <c r="A71" s="1061">
        <v>70</v>
      </c>
      <c r="B71" t="s">
        <v>897</v>
      </c>
      <c r="C71" t="s">
        <v>915</v>
      </c>
      <c r="D71" t="s">
        <v>916</v>
      </c>
    </row>
    <row r="72" spans="1:4">
      <c r="A72" s="1061">
        <v>71</v>
      </c>
      <c r="B72" t="s">
        <v>897</v>
      </c>
      <c r="C72" t="s">
        <v>917</v>
      </c>
      <c r="D72" t="s">
        <v>918</v>
      </c>
    </row>
    <row r="73" spans="1:4">
      <c r="A73" s="1061">
        <v>72</v>
      </c>
      <c r="B73" t="s">
        <v>919</v>
      </c>
      <c r="C73" t="s">
        <v>919</v>
      </c>
      <c r="D73" t="s">
        <v>920</v>
      </c>
    </row>
    <row r="74" spans="1:4">
      <c r="A74" s="1061">
        <v>73</v>
      </c>
      <c r="B74" t="s">
        <v>921</v>
      </c>
      <c r="C74" t="s">
        <v>921</v>
      </c>
      <c r="D74" t="s">
        <v>922</v>
      </c>
    </row>
    <row r="75" spans="1:4">
      <c r="A75" s="1061">
        <v>74</v>
      </c>
      <c r="B75" t="s">
        <v>923</v>
      </c>
      <c r="C75" t="s">
        <v>923</v>
      </c>
      <c r="D75" t="s">
        <v>924</v>
      </c>
    </row>
    <row r="76" spans="1:4">
      <c r="A76" s="1061">
        <v>75</v>
      </c>
      <c r="B76" t="s">
        <v>925</v>
      </c>
      <c r="C76" t="s">
        <v>925</v>
      </c>
      <c r="D76" t="s">
        <v>926</v>
      </c>
    </row>
    <row r="77" spans="1:4">
      <c r="A77" s="1061">
        <v>76</v>
      </c>
      <c r="B77" t="s">
        <v>927</v>
      </c>
      <c r="C77" t="s">
        <v>927</v>
      </c>
      <c r="D77" t="s">
        <v>928</v>
      </c>
    </row>
    <row r="78" spans="1:4">
      <c r="A78" s="1061">
        <v>77</v>
      </c>
      <c r="B78" t="s">
        <v>929</v>
      </c>
      <c r="C78" t="s">
        <v>929</v>
      </c>
      <c r="D78" t="s">
        <v>930</v>
      </c>
    </row>
    <row r="79" spans="1:4">
      <c r="A79" s="1061">
        <v>78</v>
      </c>
      <c r="B79" t="s">
        <v>931</v>
      </c>
      <c r="C79" t="s">
        <v>931</v>
      </c>
      <c r="D79" t="s">
        <v>932</v>
      </c>
    </row>
    <row r="80" spans="1:4">
      <c r="A80" s="1061">
        <v>79</v>
      </c>
      <c r="B80" t="s">
        <v>933</v>
      </c>
      <c r="C80" t="s">
        <v>933</v>
      </c>
      <c r="D80" t="s">
        <v>934</v>
      </c>
    </row>
    <row r="81" spans="1:4">
      <c r="A81" s="1061">
        <v>80</v>
      </c>
      <c r="B81" t="s">
        <v>935</v>
      </c>
      <c r="C81" t="s">
        <v>935</v>
      </c>
      <c r="D81" t="s">
        <v>936</v>
      </c>
    </row>
    <row r="82" spans="1:4">
      <c r="A82" s="1061">
        <v>81</v>
      </c>
      <c r="B82" t="s">
        <v>937</v>
      </c>
      <c r="C82" t="s">
        <v>937</v>
      </c>
      <c r="D82" t="s">
        <v>938</v>
      </c>
    </row>
    <row r="83" spans="1:4">
      <c r="A83" s="1061">
        <v>82</v>
      </c>
      <c r="B83" t="s">
        <v>939</v>
      </c>
      <c r="C83" t="s">
        <v>939</v>
      </c>
      <c r="D83" t="s">
        <v>940</v>
      </c>
    </row>
    <row r="84" spans="1:4">
      <c r="A84" s="1061">
        <v>83</v>
      </c>
      <c r="B84" t="s">
        <v>941</v>
      </c>
      <c r="C84" t="s">
        <v>941</v>
      </c>
      <c r="D84" t="s">
        <v>942</v>
      </c>
    </row>
    <row r="85" spans="1:4">
      <c r="A85" s="1061">
        <v>84</v>
      </c>
      <c r="B85" t="s">
        <v>943</v>
      </c>
      <c r="C85" t="s">
        <v>943</v>
      </c>
      <c r="D85" t="s">
        <v>944</v>
      </c>
    </row>
    <row r="86" spans="1:4">
      <c r="A86" s="1061">
        <v>85</v>
      </c>
      <c r="B86" t="s">
        <v>945</v>
      </c>
      <c r="C86" t="s">
        <v>945</v>
      </c>
      <c r="D86" t="s">
        <v>946</v>
      </c>
    </row>
    <row r="87" spans="1:4">
      <c r="A87" s="1061">
        <v>86</v>
      </c>
      <c r="B87" t="s">
        <v>945</v>
      </c>
      <c r="C87" t="s">
        <v>947</v>
      </c>
      <c r="D87" t="s">
        <v>948</v>
      </c>
    </row>
    <row r="88" spans="1:4">
      <c r="A88" s="1061">
        <v>87</v>
      </c>
      <c r="B88" t="s">
        <v>945</v>
      </c>
      <c r="C88" t="s">
        <v>949</v>
      </c>
      <c r="D88" t="s">
        <v>950</v>
      </c>
    </row>
    <row r="89" spans="1:4">
      <c r="A89" s="1061">
        <v>88</v>
      </c>
      <c r="B89" t="s">
        <v>945</v>
      </c>
      <c r="C89" t="s">
        <v>951</v>
      </c>
      <c r="D89" t="s">
        <v>952</v>
      </c>
    </row>
    <row r="90" spans="1:4">
      <c r="A90" s="1061">
        <v>89</v>
      </c>
      <c r="B90" t="s">
        <v>945</v>
      </c>
      <c r="C90" t="s">
        <v>953</v>
      </c>
      <c r="D90" t="s">
        <v>954</v>
      </c>
    </row>
    <row r="91" spans="1:4">
      <c r="A91" s="1061">
        <v>90</v>
      </c>
      <c r="B91" t="s">
        <v>945</v>
      </c>
      <c r="C91" t="s">
        <v>955</v>
      </c>
      <c r="D91" t="s">
        <v>956</v>
      </c>
    </row>
    <row r="92" spans="1:4">
      <c r="A92" s="1061">
        <v>91</v>
      </c>
      <c r="B92" t="s">
        <v>945</v>
      </c>
      <c r="C92" t="s">
        <v>957</v>
      </c>
      <c r="D92" t="s">
        <v>958</v>
      </c>
    </row>
    <row r="93" spans="1:4">
      <c r="A93" s="1061">
        <v>92</v>
      </c>
      <c r="B93" t="s">
        <v>945</v>
      </c>
      <c r="C93" t="s">
        <v>959</v>
      </c>
      <c r="D93" t="s">
        <v>960</v>
      </c>
    </row>
    <row r="94" spans="1:4">
      <c r="A94" s="1061">
        <v>93</v>
      </c>
      <c r="B94" t="s">
        <v>961</v>
      </c>
      <c r="C94" t="s">
        <v>961</v>
      </c>
      <c r="D94" t="s">
        <v>962</v>
      </c>
    </row>
    <row r="95" spans="1:4">
      <c r="A95" s="1061">
        <v>94</v>
      </c>
      <c r="B95" t="s">
        <v>963</v>
      </c>
      <c r="C95" t="s">
        <v>965</v>
      </c>
      <c r="D95" t="s">
        <v>966</v>
      </c>
    </row>
    <row r="96" spans="1:4">
      <c r="A96" s="1061">
        <v>95</v>
      </c>
      <c r="B96" t="s">
        <v>963</v>
      </c>
      <c r="C96" t="s">
        <v>963</v>
      </c>
      <c r="D96" t="s">
        <v>964</v>
      </c>
    </row>
    <row r="97" spans="1:4">
      <c r="A97" s="1061">
        <v>96</v>
      </c>
      <c r="B97" t="s">
        <v>963</v>
      </c>
      <c r="C97" t="s">
        <v>967</v>
      </c>
      <c r="D97" t="s">
        <v>968</v>
      </c>
    </row>
    <row r="98" spans="1:4">
      <c r="A98" s="1061">
        <v>97</v>
      </c>
      <c r="B98" t="s">
        <v>963</v>
      </c>
      <c r="C98" t="s">
        <v>969</v>
      </c>
      <c r="D98" t="s">
        <v>970</v>
      </c>
    </row>
    <row r="99" spans="1:4">
      <c r="A99" s="1061">
        <v>98</v>
      </c>
      <c r="B99" t="s">
        <v>971</v>
      </c>
      <c r="C99" t="s">
        <v>973</v>
      </c>
      <c r="D99" t="s">
        <v>974</v>
      </c>
    </row>
    <row r="100" spans="1:4">
      <c r="A100" s="1061">
        <v>99</v>
      </c>
      <c r="B100" t="s">
        <v>971</v>
      </c>
      <c r="C100" t="s">
        <v>975</v>
      </c>
      <c r="D100" t="s">
        <v>976</v>
      </c>
    </row>
    <row r="101" spans="1:4">
      <c r="A101" s="1061">
        <v>100</v>
      </c>
      <c r="B101" t="s">
        <v>971</v>
      </c>
      <c r="C101" t="s">
        <v>977</v>
      </c>
      <c r="D101" t="s">
        <v>978</v>
      </c>
    </row>
    <row r="102" spans="1:4">
      <c r="A102" s="1061">
        <v>101</v>
      </c>
      <c r="B102" t="s">
        <v>971</v>
      </c>
      <c r="C102" t="s">
        <v>979</v>
      </c>
      <c r="D102" t="s">
        <v>980</v>
      </c>
    </row>
    <row r="103" spans="1:4">
      <c r="A103" s="1061">
        <v>102</v>
      </c>
      <c r="B103" t="s">
        <v>971</v>
      </c>
      <c r="C103" t="s">
        <v>971</v>
      </c>
      <c r="D103" t="s">
        <v>972</v>
      </c>
    </row>
    <row r="104" spans="1:4">
      <c r="A104" s="1061">
        <v>103</v>
      </c>
      <c r="B104" t="s">
        <v>971</v>
      </c>
      <c r="C104" t="s">
        <v>981</v>
      </c>
      <c r="D104" t="s">
        <v>982</v>
      </c>
    </row>
    <row r="105" spans="1:4">
      <c r="A105" s="1061">
        <v>104</v>
      </c>
      <c r="B105" t="s">
        <v>971</v>
      </c>
      <c r="C105" t="s">
        <v>983</v>
      </c>
      <c r="D105" t="s">
        <v>984</v>
      </c>
    </row>
    <row r="106" spans="1:4">
      <c r="A106" s="1061">
        <v>105</v>
      </c>
      <c r="B106" t="s">
        <v>971</v>
      </c>
      <c r="C106" t="s">
        <v>985</v>
      </c>
      <c r="D106" t="s">
        <v>986</v>
      </c>
    </row>
    <row r="107" spans="1:4">
      <c r="A107" s="1061">
        <v>106</v>
      </c>
      <c r="B107" t="s">
        <v>971</v>
      </c>
      <c r="C107" t="s">
        <v>987</v>
      </c>
      <c r="D107" t="s">
        <v>988</v>
      </c>
    </row>
    <row r="108" spans="1:4">
      <c r="A108" s="1061">
        <v>107</v>
      </c>
      <c r="B108" t="s">
        <v>971</v>
      </c>
      <c r="C108" t="s">
        <v>989</v>
      </c>
      <c r="D108" t="s">
        <v>990</v>
      </c>
    </row>
    <row r="109" spans="1:4">
      <c r="A109" s="1061">
        <v>108</v>
      </c>
      <c r="B109" t="s">
        <v>971</v>
      </c>
      <c r="C109" t="s">
        <v>991</v>
      </c>
      <c r="D109" t="s">
        <v>992</v>
      </c>
    </row>
    <row r="110" spans="1:4">
      <c r="A110" s="1061">
        <v>109</v>
      </c>
      <c r="B110" t="s">
        <v>971</v>
      </c>
      <c r="C110" t="s">
        <v>993</v>
      </c>
      <c r="D110" t="s">
        <v>994</v>
      </c>
    </row>
    <row r="111" spans="1:4">
      <c r="A111" s="1061">
        <v>110</v>
      </c>
      <c r="B111" t="s">
        <v>971</v>
      </c>
      <c r="C111" t="s">
        <v>995</v>
      </c>
      <c r="D111" t="s">
        <v>996</v>
      </c>
    </row>
    <row r="112" spans="1:4">
      <c r="A112" s="1061">
        <v>111</v>
      </c>
      <c r="B112" t="s">
        <v>997</v>
      </c>
      <c r="C112" t="s">
        <v>999</v>
      </c>
      <c r="D112" t="s">
        <v>1000</v>
      </c>
    </row>
    <row r="113" spans="1:4">
      <c r="A113" s="1061">
        <v>112</v>
      </c>
      <c r="B113" t="s">
        <v>997</v>
      </c>
      <c r="C113" t="s">
        <v>1001</v>
      </c>
      <c r="D113" t="s">
        <v>1002</v>
      </c>
    </row>
    <row r="114" spans="1:4">
      <c r="A114" s="1061">
        <v>113</v>
      </c>
      <c r="B114" t="s">
        <v>997</v>
      </c>
      <c r="C114" t="s">
        <v>1003</v>
      </c>
      <c r="D114" t="s">
        <v>1004</v>
      </c>
    </row>
    <row r="115" spans="1:4">
      <c r="A115" s="1061">
        <v>114</v>
      </c>
      <c r="B115" t="s">
        <v>997</v>
      </c>
      <c r="C115" t="s">
        <v>1005</v>
      </c>
      <c r="D115" t="s">
        <v>1006</v>
      </c>
    </row>
    <row r="116" spans="1:4">
      <c r="A116" s="1061">
        <v>115</v>
      </c>
      <c r="B116" t="s">
        <v>997</v>
      </c>
      <c r="C116" t="s">
        <v>1007</v>
      </c>
      <c r="D116" t="s">
        <v>1008</v>
      </c>
    </row>
    <row r="117" spans="1:4">
      <c r="A117" s="1061">
        <v>116</v>
      </c>
      <c r="B117" t="s">
        <v>997</v>
      </c>
      <c r="C117" t="s">
        <v>997</v>
      </c>
      <c r="D117" t="s">
        <v>998</v>
      </c>
    </row>
    <row r="118" spans="1:4">
      <c r="A118" s="1061">
        <v>117</v>
      </c>
      <c r="B118" t="s">
        <v>997</v>
      </c>
      <c r="C118" t="s">
        <v>1009</v>
      </c>
      <c r="D118" t="s">
        <v>1010</v>
      </c>
    </row>
    <row r="119" spans="1:4">
      <c r="A119" s="1061">
        <v>118</v>
      </c>
      <c r="B119" t="s">
        <v>997</v>
      </c>
      <c r="C119" t="s">
        <v>1011</v>
      </c>
      <c r="D119" t="s">
        <v>1012</v>
      </c>
    </row>
    <row r="120" spans="1:4">
      <c r="A120" s="1061">
        <v>119</v>
      </c>
      <c r="B120" t="s">
        <v>997</v>
      </c>
      <c r="C120" t="s">
        <v>1013</v>
      </c>
      <c r="D120" t="s">
        <v>1014</v>
      </c>
    </row>
    <row r="121" spans="1:4">
      <c r="A121" s="1061">
        <v>120</v>
      </c>
      <c r="B121" t="s">
        <v>997</v>
      </c>
      <c r="C121" t="s">
        <v>1015</v>
      </c>
      <c r="D121" t="s">
        <v>1016</v>
      </c>
    </row>
    <row r="122" spans="1:4">
      <c r="A122" s="1061">
        <v>121</v>
      </c>
      <c r="B122" t="s">
        <v>997</v>
      </c>
      <c r="C122" t="s">
        <v>1017</v>
      </c>
      <c r="D122" t="s">
        <v>1018</v>
      </c>
    </row>
    <row r="123" spans="1:4">
      <c r="A123" s="1061">
        <v>122</v>
      </c>
      <c r="B123" t="s">
        <v>997</v>
      </c>
      <c r="C123" t="s">
        <v>1019</v>
      </c>
      <c r="D123" t="s">
        <v>1020</v>
      </c>
    </row>
    <row r="124" spans="1:4">
      <c r="A124" s="1061">
        <v>123</v>
      </c>
      <c r="B124" t="s">
        <v>1021</v>
      </c>
      <c r="C124" t="s">
        <v>1023</v>
      </c>
      <c r="D124" t="s">
        <v>1024</v>
      </c>
    </row>
    <row r="125" spans="1:4">
      <c r="A125" s="1061">
        <v>124</v>
      </c>
      <c r="B125" t="s">
        <v>1021</v>
      </c>
      <c r="C125" t="s">
        <v>1025</v>
      </c>
      <c r="D125" t="s">
        <v>1026</v>
      </c>
    </row>
    <row r="126" spans="1:4">
      <c r="A126" s="1061">
        <v>125</v>
      </c>
      <c r="B126" t="s">
        <v>1021</v>
      </c>
      <c r="C126" t="s">
        <v>1027</v>
      </c>
      <c r="D126" t="s">
        <v>1028</v>
      </c>
    </row>
    <row r="127" spans="1:4">
      <c r="A127" s="1061">
        <v>126</v>
      </c>
      <c r="B127" t="s">
        <v>1021</v>
      </c>
      <c r="C127" t="s">
        <v>1029</v>
      </c>
      <c r="D127" t="s">
        <v>1030</v>
      </c>
    </row>
    <row r="128" spans="1:4">
      <c r="A128" s="1061">
        <v>127</v>
      </c>
      <c r="B128" t="s">
        <v>1021</v>
      </c>
      <c r="C128" t="s">
        <v>1031</v>
      </c>
      <c r="D128" t="s">
        <v>1032</v>
      </c>
    </row>
    <row r="129" spans="1:4">
      <c r="A129" s="1061">
        <v>128</v>
      </c>
      <c r="B129" t="s">
        <v>1021</v>
      </c>
      <c r="C129" t="s">
        <v>1033</v>
      </c>
      <c r="D129" t="s">
        <v>1034</v>
      </c>
    </row>
    <row r="130" spans="1:4">
      <c r="A130" s="1061">
        <v>129</v>
      </c>
      <c r="B130" t="s">
        <v>1021</v>
      </c>
      <c r="C130" t="s">
        <v>1021</v>
      </c>
      <c r="D130" t="s">
        <v>1022</v>
      </c>
    </row>
    <row r="131" spans="1:4">
      <c r="A131" s="1061">
        <v>130</v>
      </c>
      <c r="B131" t="s">
        <v>1021</v>
      </c>
      <c r="C131" t="s">
        <v>1035</v>
      </c>
      <c r="D131" t="s">
        <v>1036</v>
      </c>
    </row>
    <row r="132" spans="1:4">
      <c r="A132" s="1061">
        <v>131</v>
      </c>
      <c r="B132" t="s">
        <v>1021</v>
      </c>
      <c r="C132" t="s">
        <v>1037</v>
      </c>
      <c r="D132" t="s">
        <v>1038</v>
      </c>
    </row>
    <row r="133" spans="1:4">
      <c r="A133" s="1061">
        <v>132</v>
      </c>
      <c r="B133" t="s">
        <v>1021</v>
      </c>
      <c r="C133" t="s">
        <v>1039</v>
      </c>
      <c r="D133" t="s">
        <v>1040</v>
      </c>
    </row>
    <row r="134" spans="1:4">
      <c r="A134" s="1061">
        <v>133</v>
      </c>
      <c r="B134" t="s">
        <v>1021</v>
      </c>
      <c r="C134" t="s">
        <v>1041</v>
      </c>
      <c r="D134" t="s">
        <v>1042</v>
      </c>
    </row>
    <row r="135" spans="1:4">
      <c r="A135" s="1061">
        <v>134</v>
      </c>
      <c r="B135" t="s">
        <v>1021</v>
      </c>
      <c r="C135" t="s">
        <v>1043</v>
      </c>
      <c r="D135" t="s">
        <v>1044</v>
      </c>
    </row>
    <row r="136" spans="1:4">
      <c r="A136" s="1061">
        <v>135</v>
      </c>
      <c r="B136" t="s">
        <v>1045</v>
      </c>
      <c r="C136" t="s">
        <v>1047</v>
      </c>
      <c r="D136" t="s">
        <v>1048</v>
      </c>
    </row>
    <row r="137" spans="1:4">
      <c r="A137" s="1061">
        <v>136</v>
      </c>
      <c r="B137" t="s">
        <v>1045</v>
      </c>
      <c r="C137" t="s">
        <v>1049</v>
      </c>
      <c r="D137" t="s">
        <v>1050</v>
      </c>
    </row>
    <row r="138" spans="1:4">
      <c r="A138" s="1061">
        <v>137</v>
      </c>
      <c r="B138" t="s">
        <v>1045</v>
      </c>
      <c r="C138" t="s">
        <v>1051</v>
      </c>
      <c r="D138" t="s">
        <v>1052</v>
      </c>
    </row>
    <row r="139" spans="1:4">
      <c r="A139" s="1061">
        <v>138</v>
      </c>
      <c r="B139" t="s">
        <v>1045</v>
      </c>
      <c r="C139" t="s">
        <v>1053</v>
      </c>
      <c r="D139" t="s">
        <v>1054</v>
      </c>
    </row>
    <row r="140" spans="1:4">
      <c r="A140" s="1061">
        <v>139</v>
      </c>
      <c r="B140" t="s">
        <v>1045</v>
      </c>
      <c r="C140" t="s">
        <v>1045</v>
      </c>
      <c r="D140" t="s">
        <v>1046</v>
      </c>
    </row>
    <row r="141" spans="1:4">
      <c r="A141" s="1061">
        <v>140</v>
      </c>
      <c r="B141" t="s">
        <v>1045</v>
      </c>
      <c r="C141" t="s">
        <v>1055</v>
      </c>
      <c r="D141" t="s">
        <v>1056</v>
      </c>
    </row>
    <row r="142" spans="1:4">
      <c r="A142" s="1061">
        <v>141</v>
      </c>
      <c r="B142" t="s">
        <v>1045</v>
      </c>
      <c r="C142" t="s">
        <v>1057</v>
      </c>
      <c r="D142" t="s">
        <v>1058</v>
      </c>
    </row>
    <row r="143" spans="1:4">
      <c r="A143" s="1061">
        <v>142</v>
      </c>
      <c r="B143" t="s">
        <v>1045</v>
      </c>
      <c r="C143" t="s">
        <v>1059</v>
      </c>
      <c r="D143" t="s">
        <v>1060</v>
      </c>
    </row>
    <row r="144" spans="1:4">
      <c r="A144" s="1061">
        <v>143</v>
      </c>
      <c r="B144" t="s">
        <v>1045</v>
      </c>
      <c r="C144" t="s">
        <v>1061</v>
      </c>
      <c r="D144" t="s">
        <v>1062</v>
      </c>
    </row>
    <row r="145" spans="1:4">
      <c r="A145" s="1061">
        <v>144</v>
      </c>
      <c r="B145" t="s">
        <v>1045</v>
      </c>
      <c r="C145" t="s">
        <v>1063</v>
      </c>
      <c r="D145" t="s">
        <v>1064</v>
      </c>
    </row>
    <row r="146" spans="1:4">
      <c r="A146" s="1061">
        <v>145</v>
      </c>
      <c r="B146" t="s">
        <v>1065</v>
      </c>
      <c r="C146" t="s">
        <v>1067</v>
      </c>
      <c r="D146" t="s">
        <v>1068</v>
      </c>
    </row>
    <row r="147" spans="1:4">
      <c r="A147" s="1061">
        <v>146</v>
      </c>
      <c r="B147" t="s">
        <v>1065</v>
      </c>
      <c r="C147" t="s">
        <v>1069</v>
      </c>
      <c r="D147" t="s">
        <v>1070</v>
      </c>
    </row>
    <row r="148" spans="1:4">
      <c r="A148" s="1061">
        <v>147</v>
      </c>
      <c r="B148" t="s">
        <v>1065</v>
      </c>
      <c r="C148" t="s">
        <v>1071</v>
      </c>
      <c r="D148" t="s">
        <v>1072</v>
      </c>
    </row>
    <row r="149" spans="1:4">
      <c r="A149" s="1061">
        <v>148</v>
      </c>
      <c r="B149" t="s">
        <v>1065</v>
      </c>
      <c r="C149" t="s">
        <v>1073</v>
      </c>
      <c r="D149" t="s">
        <v>1074</v>
      </c>
    </row>
    <row r="150" spans="1:4">
      <c r="A150" s="1061">
        <v>149</v>
      </c>
      <c r="B150" t="s">
        <v>1065</v>
      </c>
      <c r="C150" t="s">
        <v>1075</v>
      </c>
      <c r="D150" t="s">
        <v>1076</v>
      </c>
    </row>
    <row r="151" spans="1:4">
      <c r="A151" s="1061">
        <v>150</v>
      </c>
      <c r="B151" t="s">
        <v>1065</v>
      </c>
      <c r="C151" t="s">
        <v>1077</v>
      </c>
      <c r="D151" t="s">
        <v>1078</v>
      </c>
    </row>
    <row r="152" spans="1:4">
      <c r="A152" s="1061">
        <v>151</v>
      </c>
      <c r="B152" t="s">
        <v>1065</v>
      </c>
      <c r="C152" t="s">
        <v>1065</v>
      </c>
      <c r="D152" t="s">
        <v>1066</v>
      </c>
    </row>
    <row r="153" spans="1:4">
      <c r="A153" s="1061">
        <v>152</v>
      </c>
      <c r="B153" t="s">
        <v>1065</v>
      </c>
      <c r="C153" t="s">
        <v>1079</v>
      </c>
      <c r="D153" t="s">
        <v>1080</v>
      </c>
    </row>
    <row r="154" spans="1:4">
      <c r="A154" s="1061">
        <v>153</v>
      </c>
      <c r="B154" t="s">
        <v>1065</v>
      </c>
      <c r="C154" t="s">
        <v>1081</v>
      </c>
      <c r="D154" t="s">
        <v>1082</v>
      </c>
    </row>
    <row r="155" spans="1:4">
      <c r="A155" s="1061">
        <v>154</v>
      </c>
      <c r="B155" t="s">
        <v>1065</v>
      </c>
      <c r="C155" t="s">
        <v>1083</v>
      </c>
      <c r="D155" t="s">
        <v>1084</v>
      </c>
    </row>
    <row r="156" spans="1:4">
      <c r="A156" s="1061">
        <v>155</v>
      </c>
      <c r="B156" t="s">
        <v>1065</v>
      </c>
      <c r="C156" t="s">
        <v>1085</v>
      </c>
      <c r="D156" t="s">
        <v>1086</v>
      </c>
    </row>
    <row r="157" spans="1:4">
      <c r="A157" s="1061">
        <v>156</v>
      </c>
      <c r="B157" t="s">
        <v>1065</v>
      </c>
      <c r="C157" t="s">
        <v>1087</v>
      </c>
      <c r="D157" t="s">
        <v>1088</v>
      </c>
    </row>
    <row r="158" spans="1:4">
      <c r="A158" s="1061">
        <v>157</v>
      </c>
      <c r="B158" t="s">
        <v>1065</v>
      </c>
      <c r="C158" t="s">
        <v>1089</v>
      </c>
      <c r="D158" t="s">
        <v>1090</v>
      </c>
    </row>
    <row r="159" spans="1:4">
      <c r="A159" s="1061">
        <v>158</v>
      </c>
      <c r="B159" t="s">
        <v>1065</v>
      </c>
      <c r="C159" t="s">
        <v>1091</v>
      </c>
      <c r="D159" t="s">
        <v>1092</v>
      </c>
    </row>
    <row r="160" spans="1:4">
      <c r="A160" s="1061">
        <v>159</v>
      </c>
      <c r="B160" t="s">
        <v>1065</v>
      </c>
      <c r="C160" t="s">
        <v>1093</v>
      </c>
      <c r="D160" t="s">
        <v>1094</v>
      </c>
    </row>
    <row r="161" spans="1:4">
      <c r="A161" s="1061">
        <v>160</v>
      </c>
      <c r="B161" t="s">
        <v>1095</v>
      </c>
      <c r="C161" t="s">
        <v>1095</v>
      </c>
      <c r="D161" t="s">
        <v>1096</v>
      </c>
    </row>
    <row r="162" spans="1:4">
      <c r="A162" s="1061">
        <v>161</v>
      </c>
      <c r="B162" t="s">
        <v>1097</v>
      </c>
      <c r="C162" t="s">
        <v>1099</v>
      </c>
      <c r="D162" t="s">
        <v>1100</v>
      </c>
    </row>
    <row r="163" spans="1:4">
      <c r="A163" s="1061">
        <v>162</v>
      </c>
      <c r="B163" t="s">
        <v>1097</v>
      </c>
      <c r="C163" t="s">
        <v>1097</v>
      </c>
      <c r="D163" t="s">
        <v>1098</v>
      </c>
    </row>
    <row r="164" spans="1:4">
      <c r="A164" s="1061">
        <v>163</v>
      </c>
      <c r="B164" t="s">
        <v>1097</v>
      </c>
      <c r="C164" t="s">
        <v>1101</v>
      </c>
      <c r="D164" t="s">
        <v>1102</v>
      </c>
    </row>
    <row r="165" spans="1:4">
      <c r="A165" s="1061">
        <v>164</v>
      </c>
      <c r="B165" t="s">
        <v>1097</v>
      </c>
      <c r="C165" t="s">
        <v>1103</v>
      </c>
      <c r="D165" t="s">
        <v>1104</v>
      </c>
    </row>
    <row r="166" spans="1:4">
      <c r="A166" s="1061">
        <v>165</v>
      </c>
      <c r="B166" t="s">
        <v>1105</v>
      </c>
      <c r="C166" t="s">
        <v>1107</v>
      </c>
      <c r="D166" t="s">
        <v>1108</v>
      </c>
    </row>
    <row r="167" spans="1:4">
      <c r="A167" s="1061">
        <v>166</v>
      </c>
      <c r="B167" t="s">
        <v>1105</v>
      </c>
      <c r="C167" t="s">
        <v>1109</v>
      </c>
      <c r="D167" t="s">
        <v>1110</v>
      </c>
    </row>
    <row r="168" spans="1:4">
      <c r="A168" s="1061">
        <v>167</v>
      </c>
      <c r="B168" t="s">
        <v>1105</v>
      </c>
      <c r="C168" t="s">
        <v>1111</v>
      </c>
      <c r="D168" t="s">
        <v>1112</v>
      </c>
    </row>
    <row r="169" spans="1:4">
      <c r="A169" s="1061">
        <v>168</v>
      </c>
      <c r="B169" t="s">
        <v>1105</v>
      </c>
      <c r="C169" t="s">
        <v>1113</v>
      </c>
      <c r="D169" t="s">
        <v>1114</v>
      </c>
    </row>
    <row r="170" spans="1:4">
      <c r="A170" s="1061">
        <v>169</v>
      </c>
      <c r="B170" t="s">
        <v>1105</v>
      </c>
      <c r="C170" t="s">
        <v>1115</v>
      </c>
      <c r="D170" t="s">
        <v>1116</v>
      </c>
    </row>
    <row r="171" spans="1:4">
      <c r="A171" s="1061">
        <v>170</v>
      </c>
      <c r="B171" t="s">
        <v>1105</v>
      </c>
      <c r="C171" t="s">
        <v>1117</v>
      </c>
      <c r="D171" t="s">
        <v>1118</v>
      </c>
    </row>
    <row r="172" spans="1:4">
      <c r="A172" s="1061">
        <v>171</v>
      </c>
      <c r="B172" t="s">
        <v>1105</v>
      </c>
      <c r="C172" t="s">
        <v>1119</v>
      </c>
      <c r="D172" t="s">
        <v>1120</v>
      </c>
    </row>
    <row r="173" spans="1:4">
      <c r="A173" s="1061">
        <v>172</v>
      </c>
      <c r="B173" t="s">
        <v>1105</v>
      </c>
      <c r="C173" t="s">
        <v>1105</v>
      </c>
      <c r="D173" t="s">
        <v>1106</v>
      </c>
    </row>
    <row r="174" spans="1:4">
      <c r="A174" s="1061">
        <v>173</v>
      </c>
      <c r="B174" t="s">
        <v>1105</v>
      </c>
      <c r="C174" t="s">
        <v>1121</v>
      </c>
      <c r="D174" t="s">
        <v>1122</v>
      </c>
    </row>
    <row r="175" spans="1:4">
      <c r="A175" s="1061">
        <v>174</v>
      </c>
      <c r="B175" t="s">
        <v>1105</v>
      </c>
      <c r="C175" t="s">
        <v>1123</v>
      </c>
      <c r="D175" t="s">
        <v>1124</v>
      </c>
    </row>
    <row r="176" spans="1:4">
      <c r="A176" s="1061">
        <v>175</v>
      </c>
      <c r="B176" t="s">
        <v>1105</v>
      </c>
      <c r="C176" t="s">
        <v>1125</v>
      </c>
      <c r="D176" t="s">
        <v>1126</v>
      </c>
    </row>
    <row r="177" spans="1:4">
      <c r="A177" s="1061">
        <v>176</v>
      </c>
      <c r="B177" t="s">
        <v>1105</v>
      </c>
      <c r="C177" t="s">
        <v>1127</v>
      </c>
      <c r="D177" t="s">
        <v>1128</v>
      </c>
    </row>
    <row r="178" spans="1:4">
      <c r="A178" s="1061">
        <v>177</v>
      </c>
      <c r="B178" t="s">
        <v>1105</v>
      </c>
      <c r="C178" t="s">
        <v>1129</v>
      </c>
      <c r="D178" t="s">
        <v>1130</v>
      </c>
    </row>
    <row r="179" spans="1:4">
      <c r="A179" s="1061">
        <v>178</v>
      </c>
      <c r="B179" t="s">
        <v>1105</v>
      </c>
      <c r="C179" t="s">
        <v>1131</v>
      </c>
      <c r="D179" t="s">
        <v>1132</v>
      </c>
    </row>
    <row r="180" spans="1:4">
      <c r="A180" s="1061">
        <v>179</v>
      </c>
      <c r="B180" t="s">
        <v>1105</v>
      </c>
      <c r="C180" t="s">
        <v>1133</v>
      </c>
      <c r="D180" t="s">
        <v>1134</v>
      </c>
    </row>
    <row r="181" spans="1:4">
      <c r="A181" s="1061">
        <v>180</v>
      </c>
      <c r="B181" t="s">
        <v>1105</v>
      </c>
      <c r="C181" t="s">
        <v>1135</v>
      </c>
      <c r="D181" t="s">
        <v>1136</v>
      </c>
    </row>
    <row r="182" spans="1:4">
      <c r="A182" s="1061">
        <v>181</v>
      </c>
      <c r="B182" t="s">
        <v>1137</v>
      </c>
      <c r="C182" t="s">
        <v>1139</v>
      </c>
      <c r="D182" t="s">
        <v>1140</v>
      </c>
    </row>
    <row r="183" spans="1:4">
      <c r="A183" s="1061">
        <v>182</v>
      </c>
      <c r="B183" t="s">
        <v>1137</v>
      </c>
      <c r="C183" t="s">
        <v>1141</v>
      </c>
      <c r="D183" t="s">
        <v>1142</v>
      </c>
    </row>
    <row r="184" spans="1:4">
      <c r="A184" s="1061">
        <v>183</v>
      </c>
      <c r="B184" t="s">
        <v>1137</v>
      </c>
      <c r="C184" t="s">
        <v>1137</v>
      </c>
      <c r="D184" t="s">
        <v>1138</v>
      </c>
    </row>
    <row r="185" spans="1:4">
      <c r="A185" s="1061">
        <v>184</v>
      </c>
      <c r="B185" t="s">
        <v>1137</v>
      </c>
      <c r="C185" t="s">
        <v>1143</v>
      </c>
      <c r="D185" t="s">
        <v>1144</v>
      </c>
    </row>
    <row r="186" spans="1:4">
      <c r="A186" s="1061">
        <v>185</v>
      </c>
      <c r="B186" t="s">
        <v>1137</v>
      </c>
      <c r="C186" t="s">
        <v>1145</v>
      </c>
      <c r="D186" t="s">
        <v>1146</v>
      </c>
    </row>
    <row r="187" spans="1:4">
      <c r="A187" s="1061">
        <v>186</v>
      </c>
      <c r="B187" t="s">
        <v>1137</v>
      </c>
      <c r="C187" t="s">
        <v>1147</v>
      </c>
      <c r="D187" t="s">
        <v>1148</v>
      </c>
    </row>
    <row r="188" spans="1:4">
      <c r="A188" s="1061">
        <v>187</v>
      </c>
      <c r="B188" t="s">
        <v>1137</v>
      </c>
      <c r="C188" t="s">
        <v>1149</v>
      </c>
      <c r="D188" t="s">
        <v>1150</v>
      </c>
    </row>
    <row r="189" spans="1:4">
      <c r="A189" s="1061">
        <v>188</v>
      </c>
      <c r="B189" t="s">
        <v>1137</v>
      </c>
      <c r="C189" t="s">
        <v>1151</v>
      </c>
      <c r="D189" t="s">
        <v>1152</v>
      </c>
    </row>
    <row r="190" spans="1:4">
      <c r="A190" s="1061">
        <v>189</v>
      </c>
      <c r="B190" t="s">
        <v>1137</v>
      </c>
      <c r="C190" t="s">
        <v>1153</v>
      </c>
      <c r="D190" t="s">
        <v>1154</v>
      </c>
    </row>
    <row r="191" spans="1:4">
      <c r="A191" s="1061">
        <v>190</v>
      </c>
      <c r="B191" t="s">
        <v>1137</v>
      </c>
      <c r="C191" t="s">
        <v>1155</v>
      </c>
      <c r="D191" t="s">
        <v>1156</v>
      </c>
    </row>
    <row r="192" spans="1:4">
      <c r="A192" s="1061">
        <v>191</v>
      </c>
      <c r="B192" t="s">
        <v>1157</v>
      </c>
      <c r="C192" t="s">
        <v>1159</v>
      </c>
      <c r="D192" t="s">
        <v>1160</v>
      </c>
    </row>
    <row r="193" spans="1:4">
      <c r="A193" s="1061">
        <v>192</v>
      </c>
      <c r="B193" t="s">
        <v>1157</v>
      </c>
      <c r="C193" t="s">
        <v>1161</v>
      </c>
      <c r="D193" t="s">
        <v>1162</v>
      </c>
    </row>
    <row r="194" spans="1:4">
      <c r="A194" s="1061">
        <v>193</v>
      </c>
      <c r="B194" t="s">
        <v>1157</v>
      </c>
      <c r="C194" t="s">
        <v>1157</v>
      </c>
      <c r="D194" t="s">
        <v>1158</v>
      </c>
    </row>
    <row r="195" spans="1:4">
      <c r="A195" s="1061">
        <v>194</v>
      </c>
      <c r="B195" t="s">
        <v>1157</v>
      </c>
      <c r="C195" t="s">
        <v>1163</v>
      </c>
      <c r="D195" t="s">
        <v>1164</v>
      </c>
    </row>
    <row r="196" spans="1:4">
      <c r="A196" s="1061">
        <v>195</v>
      </c>
      <c r="B196" t="s">
        <v>1157</v>
      </c>
      <c r="C196" t="s">
        <v>907</v>
      </c>
      <c r="D196" t="s">
        <v>1165</v>
      </c>
    </row>
    <row r="197" spans="1:4">
      <c r="A197" s="1061">
        <v>196</v>
      </c>
      <c r="B197" t="s">
        <v>1157</v>
      </c>
      <c r="C197" t="s">
        <v>1166</v>
      </c>
      <c r="D197" t="s">
        <v>1167</v>
      </c>
    </row>
    <row r="198" spans="1:4">
      <c r="A198" s="1061">
        <v>197</v>
      </c>
      <c r="B198" t="s">
        <v>1168</v>
      </c>
      <c r="C198" t="s">
        <v>1168</v>
      </c>
      <c r="D198" t="s">
        <v>1169</v>
      </c>
    </row>
    <row r="199" spans="1:4">
      <c r="A199" s="1061">
        <v>198</v>
      </c>
      <c r="B199" t="s">
        <v>1170</v>
      </c>
      <c r="C199" t="s">
        <v>1172</v>
      </c>
      <c r="D199" t="s">
        <v>1173</v>
      </c>
    </row>
    <row r="200" spans="1:4">
      <c r="A200" s="1061">
        <v>199</v>
      </c>
      <c r="B200" t="s">
        <v>1170</v>
      </c>
      <c r="C200" t="s">
        <v>1174</v>
      </c>
      <c r="D200" t="s">
        <v>1175</v>
      </c>
    </row>
    <row r="201" spans="1:4">
      <c r="A201" s="1061">
        <v>200</v>
      </c>
      <c r="B201" t="s">
        <v>1170</v>
      </c>
      <c r="C201" t="s">
        <v>1176</v>
      </c>
      <c r="D201" t="s">
        <v>1177</v>
      </c>
    </row>
    <row r="202" spans="1:4">
      <c r="A202" s="1061">
        <v>201</v>
      </c>
      <c r="B202" t="s">
        <v>1170</v>
      </c>
      <c r="C202" t="s">
        <v>1178</v>
      </c>
      <c r="D202" t="s">
        <v>1179</v>
      </c>
    </row>
    <row r="203" spans="1:4">
      <c r="A203" s="1061">
        <v>202</v>
      </c>
      <c r="B203" t="s">
        <v>1170</v>
      </c>
      <c r="C203" t="s">
        <v>1170</v>
      </c>
      <c r="D203" t="s">
        <v>1171</v>
      </c>
    </row>
    <row r="204" spans="1:4">
      <c r="A204" s="1061">
        <v>203</v>
      </c>
      <c r="B204" t="s">
        <v>1170</v>
      </c>
      <c r="C204" t="s">
        <v>1180</v>
      </c>
      <c r="D204" t="s">
        <v>1181</v>
      </c>
    </row>
    <row r="205" spans="1:4">
      <c r="A205" s="1061">
        <v>204</v>
      </c>
      <c r="B205" t="s">
        <v>1170</v>
      </c>
      <c r="C205" t="s">
        <v>1182</v>
      </c>
      <c r="D205" t="s">
        <v>1183</v>
      </c>
    </row>
    <row r="206" spans="1:4">
      <c r="A206" s="1061">
        <v>205</v>
      </c>
      <c r="B206" t="s">
        <v>1170</v>
      </c>
      <c r="C206" t="s">
        <v>1184</v>
      </c>
      <c r="D206" t="s">
        <v>1185</v>
      </c>
    </row>
    <row r="207" spans="1:4">
      <c r="A207" s="1061">
        <v>206</v>
      </c>
      <c r="B207" t="s">
        <v>1170</v>
      </c>
      <c r="C207" t="s">
        <v>1186</v>
      </c>
      <c r="D207" t="s">
        <v>1187</v>
      </c>
    </row>
    <row r="208" spans="1:4">
      <c r="A208" s="1061">
        <v>207</v>
      </c>
      <c r="B208" t="s">
        <v>1170</v>
      </c>
      <c r="C208" t="s">
        <v>1188</v>
      </c>
      <c r="D208" t="s">
        <v>1189</v>
      </c>
    </row>
    <row r="209" spans="1:4">
      <c r="A209" s="1061">
        <v>208</v>
      </c>
      <c r="B209" t="s">
        <v>1170</v>
      </c>
      <c r="C209" t="s">
        <v>1190</v>
      </c>
      <c r="D209" t="s">
        <v>1191</v>
      </c>
    </row>
    <row r="210" spans="1:4">
      <c r="A210" s="1061">
        <v>209</v>
      </c>
      <c r="B210" t="s">
        <v>1192</v>
      </c>
      <c r="C210" t="s">
        <v>1194</v>
      </c>
      <c r="D210" t="s">
        <v>1195</v>
      </c>
    </row>
    <row r="211" spans="1:4">
      <c r="A211" s="1061">
        <v>210</v>
      </c>
      <c r="B211" t="s">
        <v>1192</v>
      </c>
      <c r="C211" t="s">
        <v>1196</v>
      </c>
      <c r="D211" t="s">
        <v>1197</v>
      </c>
    </row>
    <row r="212" spans="1:4">
      <c r="A212" s="1061">
        <v>211</v>
      </c>
      <c r="B212" t="s">
        <v>1192</v>
      </c>
      <c r="C212" t="s">
        <v>1198</v>
      </c>
      <c r="D212" t="s">
        <v>1199</v>
      </c>
    </row>
    <row r="213" spans="1:4">
      <c r="A213" s="1061">
        <v>212</v>
      </c>
      <c r="B213" t="s">
        <v>1192</v>
      </c>
      <c r="C213" t="s">
        <v>1192</v>
      </c>
      <c r="D213" t="s">
        <v>1193</v>
      </c>
    </row>
    <row r="214" spans="1:4">
      <c r="A214" s="1061">
        <v>213</v>
      </c>
      <c r="B214" t="s">
        <v>1192</v>
      </c>
      <c r="C214" t="s">
        <v>1200</v>
      </c>
      <c r="D214" t="s">
        <v>1201</v>
      </c>
    </row>
    <row r="215" spans="1:4">
      <c r="A215" s="1061">
        <v>214</v>
      </c>
      <c r="B215" t="s">
        <v>1192</v>
      </c>
      <c r="C215" t="s">
        <v>1202</v>
      </c>
      <c r="D215" t="s">
        <v>1203</v>
      </c>
    </row>
    <row r="216" spans="1:4">
      <c r="A216" s="1061">
        <v>215</v>
      </c>
      <c r="B216" t="s">
        <v>1204</v>
      </c>
      <c r="C216" t="s">
        <v>1206</v>
      </c>
      <c r="D216" t="s">
        <v>1207</v>
      </c>
    </row>
    <row r="217" spans="1:4">
      <c r="A217" s="1061">
        <v>216</v>
      </c>
      <c r="B217" t="s">
        <v>1204</v>
      </c>
      <c r="C217" t="s">
        <v>1208</v>
      </c>
      <c r="D217" t="s">
        <v>1209</v>
      </c>
    </row>
    <row r="218" spans="1:4">
      <c r="A218" s="1061">
        <v>217</v>
      </c>
      <c r="B218" t="s">
        <v>1204</v>
      </c>
      <c r="C218" t="s">
        <v>1210</v>
      </c>
      <c r="D218" t="s">
        <v>1211</v>
      </c>
    </row>
    <row r="219" spans="1:4">
      <c r="A219" s="1061">
        <v>218</v>
      </c>
      <c r="B219" t="s">
        <v>1204</v>
      </c>
      <c r="C219" t="s">
        <v>1212</v>
      </c>
      <c r="D219" t="s">
        <v>1213</v>
      </c>
    </row>
    <row r="220" spans="1:4">
      <c r="A220" s="1061">
        <v>219</v>
      </c>
      <c r="B220" t="s">
        <v>1204</v>
      </c>
      <c r="C220" t="s">
        <v>1214</v>
      </c>
      <c r="D220" t="s">
        <v>1215</v>
      </c>
    </row>
    <row r="221" spans="1:4">
      <c r="A221" s="1061">
        <v>220</v>
      </c>
      <c r="B221" t="s">
        <v>1204</v>
      </c>
      <c r="C221" t="s">
        <v>1216</v>
      </c>
      <c r="D221" t="s">
        <v>1217</v>
      </c>
    </row>
    <row r="222" spans="1:4">
      <c r="A222" s="1061">
        <v>221</v>
      </c>
      <c r="B222" t="s">
        <v>1204</v>
      </c>
      <c r="C222" t="s">
        <v>1218</v>
      </c>
      <c r="D222" t="s">
        <v>1219</v>
      </c>
    </row>
    <row r="223" spans="1:4">
      <c r="A223" s="1061">
        <v>222</v>
      </c>
      <c r="B223" t="s">
        <v>1204</v>
      </c>
      <c r="C223" t="s">
        <v>1220</v>
      </c>
      <c r="D223" t="s">
        <v>1221</v>
      </c>
    </row>
    <row r="224" spans="1:4">
      <c r="A224" s="1061">
        <v>223</v>
      </c>
      <c r="B224" t="s">
        <v>1204</v>
      </c>
      <c r="C224" t="s">
        <v>1204</v>
      </c>
      <c r="D224" t="s">
        <v>1205</v>
      </c>
    </row>
    <row r="225" spans="1:4">
      <c r="A225" s="1061">
        <v>224</v>
      </c>
      <c r="B225" t="s">
        <v>1204</v>
      </c>
      <c r="C225" t="s">
        <v>1222</v>
      </c>
      <c r="D225" t="s">
        <v>1223</v>
      </c>
    </row>
    <row r="226" spans="1:4">
      <c r="A226" s="1061">
        <v>225</v>
      </c>
      <c r="B226" t="s">
        <v>1204</v>
      </c>
      <c r="C226" t="s">
        <v>1224</v>
      </c>
      <c r="D226" t="s">
        <v>1225</v>
      </c>
    </row>
    <row r="227" spans="1:4">
      <c r="A227" s="1061">
        <v>226</v>
      </c>
      <c r="B227" t="s">
        <v>1204</v>
      </c>
      <c r="C227" t="s">
        <v>1226</v>
      </c>
      <c r="D227" t="s">
        <v>1227</v>
      </c>
    </row>
    <row r="228" spans="1:4">
      <c r="A228" s="1061">
        <v>227</v>
      </c>
      <c r="B228" t="s">
        <v>1204</v>
      </c>
      <c r="C228" t="s">
        <v>1228</v>
      </c>
      <c r="D228" t="s">
        <v>1229</v>
      </c>
    </row>
    <row r="229" spans="1:4">
      <c r="A229" s="1061">
        <v>228</v>
      </c>
      <c r="B229" t="s">
        <v>1204</v>
      </c>
      <c r="C229" t="s">
        <v>1230</v>
      </c>
      <c r="D229" t="s">
        <v>1231</v>
      </c>
    </row>
    <row r="230" spans="1:4">
      <c r="A230" s="1061">
        <v>229</v>
      </c>
      <c r="B230" t="s">
        <v>1232</v>
      </c>
      <c r="C230" t="s">
        <v>1234</v>
      </c>
      <c r="D230" t="s">
        <v>1235</v>
      </c>
    </row>
    <row r="231" spans="1:4">
      <c r="A231" s="1061">
        <v>230</v>
      </c>
      <c r="B231" t="s">
        <v>1232</v>
      </c>
      <c r="C231" t="s">
        <v>1236</v>
      </c>
      <c r="D231" t="s">
        <v>1237</v>
      </c>
    </row>
    <row r="232" spans="1:4">
      <c r="A232" s="1061">
        <v>231</v>
      </c>
      <c r="B232" t="s">
        <v>1232</v>
      </c>
      <c r="C232" t="s">
        <v>1238</v>
      </c>
      <c r="D232" t="s">
        <v>1239</v>
      </c>
    </row>
    <row r="233" spans="1:4">
      <c r="A233" s="1061">
        <v>232</v>
      </c>
      <c r="B233" t="s">
        <v>1232</v>
      </c>
      <c r="C233" t="s">
        <v>1240</v>
      </c>
      <c r="D233" t="s">
        <v>1241</v>
      </c>
    </row>
    <row r="234" spans="1:4">
      <c r="A234" s="1061">
        <v>233</v>
      </c>
      <c r="B234" t="s">
        <v>1232</v>
      </c>
      <c r="C234" t="s">
        <v>1232</v>
      </c>
      <c r="D234" t="s">
        <v>1233</v>
      </c>
    </row>
    <row r="235" spans="1:4">
      <c r="A235" s="1061">
        <v>234</v>
      </c>
      <c r="B235" t="s">
        <v>1232</v>
      </c>
      <c r="C235" t="s">
        <v>1242</v>
      </c>
      <c r="D235" t="s">
        <v>1243</v>
      </c>
    </row>
    <row r="236" spans="1:4">
      <c r="A236" s="1061">
        <v>235</v>
      </c>
      <c r="B236" t="s">
        <v>1244</v>
      </c>
      <c r="C236" t="s">
        <v>1246</v>
      </c>
      <c r="D236" t="s">
        <v>1247</v>
      </c>
    </row>
    <row r="237" spans="1:4">
      <c r="A237" s="1061">
        <v>236</v>
      </c>
      <c r="B237" t="s">
        <v>1244</v>
      </c>
      <c r="C237" t="s">
        <v>1248</v>
      </c>
      <c r="D237" t="s">
        <v>1249</v>
      </c>
    </row>
    <row r="238" spans="1:4">
      <c r="A238" s="1061">
        <v>237</v>
      </c>
      <c r="B238" t="s">
        <v>1244</v>
      </c>
      <c r="C238" t="s">
        <v>1250</v>
      </c>
      <c r="D238" t="s">
        <v>1251</v>
      </c>
    </row>
    <row r="239" spans="1:4">
      <c r="A239" s="1061">
        <v>238</v>
      </c>
      <c r="B239" t="s">
        <v>1244</v>
      </c>
      <c r="C239" t="s">
        <v>1252</v>
      </c>
      <c r="D239" t="s">
        <v>1253</v>
      </c>
    </row>
    <row r="240" spans="1:4">
      <c r="A240" s="1061">
        <v>239</v>
      </c>
      <c r="B240" t="s">
        <v>1244</v>
      </c>
      <c r="C240" t="s">
        <v>1254</v>
      </c>
      <c r="D240" t="s">
        <v>1255</v>
      </c>
    </row>
    <row r="241" spans="1:4">
      <c r="A241" s="1061">
        <v>240</v>
      </c>
      <c r="B241" t="s">
        <v>1244</v>
      </c>
      <c r="C241" t="s">
        <v>1256</v>
      </c>
      <c r="D241" t="s">
        <v>1257</v>
      </c>
    </row>
    <row r="242" spans="1:4">
      <c r="A242" s="1061">
        <v>241</v>
      </c>
      <c r="B242" t="s">
        <v>1244</v>
      </c>
      <c r="C242" t="s">
        <v>1258</v>
      </c>
      <c r="D242" t="s">
        <v>1259</v>
      </c>
    </row>
    <row r="243" spans="1:4">
      <c r="A243" s="1061">
        <v>242</v>
      </c>
      <c r="B243" t="s">
        <v>1244</v>
      </c>
      <c r="C243" t="s">
        <v>1244</v>
      </c>
      <c r="D243" t="s">
        <v>1245</v>
      </c>
    </row>
    <row r="244" spans="1:4">
      <c r="A244" s="1061">
        <v>243</v>
      </c>
      <c r="B244" t="s">
        <v>1260</v>
      </c>
      <c r="C244" t="s">
        <v>1262</v>
      </c>
      <c r="D244" t="s">
        <v>1263</v>
      </c>
    </row>
    <row r="245" spans="1:4">
      <c r="A245" s="1061">
        <v>244</v>
      </c>
      <c r="B245" t="s">
        <v>1260</v>
      </c>
      <c r="C245" t="s">
        <v>1264</v>
      </c>
      <c r="D245" t="s">
        <v>1265</v>
      </c>
    </row>
    <row r="246" spans="1:4">
      <c r="A246" s="1061">
        <v>245</v>
      </c>
      <c r="B246" t="s">
        <v>1260</v>
      </c>
      <c r="C246" t="s">
        <v>1266</v>
      </c>
      <c r="D246" t="s">
        <v>1267</v>
      </c>
    </row>
    <row r="247" spans="1:4">
      <c r="A247" s="1061">
        <v>246</v>
      </c>
      <c r="B247" t="s">
        <v>1260</v>
      </c>
      <c r="C247" t="s">
        <v>1268</v>
      </c>
      <c r="D247" t="s">
        <v>1269</v>
      </c>
    </row>
    <row r="248" spans="1:4">
      <c r="A248" s="1061">
        <v>247</v>
      </c>
      <c r="B248" t="s">
        <v>1260</v>
      </c>
      <c r="C248" t="s">
        <v>1270</v>
      </c>
      <c r="D248" t="s">
        <v>1271</v>
      </c>
    </row>
    <row r="249" spans="1:4">
      <c r="A249" s="1061">
        <v>248</v>
      </c>
      <c r="B249" t="s">
        <v>1260</v>
      </c>
      <c r="C249" t="s">
        <v>1272</v>
      </c>
      <c r="D249" t="s">
        <v>1273</v>
      </c>
    </row>
    <row r="250" spans="1:4">
      <c r="A250" s="1061">
        <v>249</v>
      </c>
      <c r="B250" t="s">
        <v>1260</v>
      </c>
      <c r="C250" t="s">
        <v>1274</v>
      </c>
      <c r="D250" t="s">
        <v>1275</v>
      </c>
    </row>
    <row r="251" spans="1:4">
      <c r="A251" s="1061">
        <v>250</v>
      </c>
      <c r="B251" t="s">
        <v>1260</v>
      </c>
      <c r="C251" t="s">
        <v>1276</v>
      </c>
      <c r="D251" t="s">
        <v>1277</v>
      </c>
    </row>
    <row r="252" spans="1:4">
      <c r="A252" s="1061">
        <v>251</v>
      </c>
      <c r="B252" t="s">
        <v>1260</v>
      </c>
      <c r="C252" t="s">
        <v>1278</v>
      </c>
      <c r="D252" t="s">
        <v>1279</v>
      </c>
    </row>
    <row r="253" spans="1:4">
      <c r="A253" s="1061">
        <v>252</v>
      </c>
      <c r="B253" t="s">
        <v>1260</v>
      </c>
      <c r="C253" t="s">
        <v>1280</v>
      </c>
      <c r="D253" t="s">
        <v>1281</v>
      </c>
    </row>
    <row r="254" spans="1:4">
      <c r="A254" s="1061">
        <v>253</v>
      </c>
      <c r="B254" t="s">
        <v>1260</v>
      </c>
      <c r="C254" t="s">
        <v>1282</v>
      </c>
      <c r="D254" t="s">
        <v>1283</v>
      </c>
    </row>
    <row r="255" spans="1:4">
      <c r="A255" s="1061">
        <v>254</v>
      </c>
      <c r="B255" t="s">
        <v>1260</v>
      </c>
      <c r="C255" t="s">
        <v>1284</v>
      </c>
      <c r="D255" t="s">
        <v>1285</v>
      </c>
    </row>
    <row r="256" spans="1:4">
      <c r="A256" s="1061">
        <v>255</v>
      </c>
      <c r="B256" t="s">
        <v>1260</v>
      </c>
      <c r="C256" t="s">
        <v>1286</v>
      </c>
      <c r="D256" t="s">
        <v>1287</v>
      </c>
    </row>
    <row r="257" spans="1:4">
      <c r="A257" s="1061">
        <v>256</v>
      </c>
      <c r="B257" t="s">
        <v>1260</v>
      </c>
      <c r="C257" t="s">
        <v>1288</v>
      </c>
      <c r="D257" t="s">
        <v>1289</v>
      </c>
    </row>
    <row r="258" spans="1:4">
      <c r="A258" s="1061">
        <v>257</v>
      </c>
      <c r="B258" t="s">
        <v>1260</v>
      </c>
      <c r="C258" t="s">
        <v>1260</v>
      </c>
      <c r="D258" t="s">
        <v>1261</v>
      </c>
    </row>
    <row r="259" spans="1:4">
      <c r="A259" s="1061">
        <v>258</v>
      </c>
      <c r="B259" t="s">
        <v>1260</v>
      </c>
      <c r="C259" t="s">
        <v>1290</v>
      </c>
      <c r="D259" t="s">
        <v>1291</v>
      </c>
    </row>
    <row r="260" spans="1:4">
      <c r="A260" s="1061">
        <v>259</v>
      </c>
      <c r="B260" t="s">
        <v>1260</v>
      </c>
      <c r="C260" t="s">
        <v>1292</v>
      </c>
      <c r="D260" t="s">
        <v>1293</v>
      </c>
    </row>
    <row r="261" spans="1:4">
      <c r="A261" s="1061">
        <v>260</v>
      </c>
      <c r="B261" t="s">
        <v>1294</v>
      </c>
      <c r="C261" t="s">
        <v>1296</v>
      </c>
      <c r="D261" t="s">
        <v>1297</v>
      </c>
    </row>
    <row r="262" spans="1:4">
      <c r="A262" s="1061">
        <v>261</v>
      </c>
      <c r="B262" t="s">
        <v>1294</v>
      </c>
      <c r="C262" t="s">
        <v>1298</v>
      </c>
      <c r="D262" t="s">
        <v>1299</v>
      </c>
    </row>
    <row r="263" spans="1:4">
      <c r="A263" s="1061">
        <v>262</v>
      </c>
      <c r="B263" t="s">
        <v>1294</v>
      </c>
      <c r="C263" t="s">
        <v>1300</v>
      </c>
      <c r="D263" t="s">
        <v>1301</v>
      </c>
    </row>
    <row r="264" spans="1:4">
      <c r="A264" s="1061">
        <v>263</v>
      </c>
      <c r="B264" t="s">
        <v>1294</v>
      </c>
      <c r="C264" t="s">
        <v>1302</v>
      </c>
      <c r="D264" t="s">
        <v>1303</v>
      </c>
    </row>
    <row r="265" spans="1:4">
      <c r="A265" s="1061">
        <v>264</v>
      </c>
      <c r="B265" t="s">
        <v>1294</v>
      </c>
      <c r="C265" t="s">
        <v>1304</v>
      </c>
      <c r="D265" t="s">
        <v>1305</v>
      </c>
    </row>
    <row r="266" spans="1:4">
      <c r="A266" s="1061">
        <v>265</v>
      </c>
      <c r="B266" t="s">
        <v>1294</v>
      </c>
      <c r="C266" t="s">
        <v>1306</v>
      </c>
      <c r="D266" t="s">
        <v>1307</v>
      </c>
    </row>
    <row r="267" spans="1:4">
      <c r="A267" s="1061">
        <v>266</v>
      </c>
      <c r="B267" t="s">
        <v>1294</v>
      </c>
      <c r="C267" t="s">
        <v>1308</v>
      </c>
      <c r="D267" t="s">
        <v>1309</v>
      </c>
    </row>
    <row r="268" spans="1:4">
      <c r="A268" s="1061">
        <v>267</v>
      </c>
      <c r="B268" t="s">
        <v>1294</v>
      </c>
      <c r="C268" t="s">
        <v>1310</v>
      </c>
      <c r="D268" t="s">
        <v>1311</v>
      </c>
    </row>
    <row r="269" spans="1:4">
      <c r="A269" s="1061">
        <v>268</v>
      </c>
      <c r="B269" t="s">
        <v>1294</v>
      </c>
      <c r="C269" t="s">
        <v>1312</v>
      </c>
      <c r="D269" t="s">
        <v>1313</v>
      </c>
    </row>
    <row r="270" spans="1:4">
      <c r="A270" s="1061">
        <v>269</v>
      </c>
      <c r="B270" t="s">
        <v>1294</v>
      </c>
      <c r="C270" t="s">
        <v>1314</v>
      </c>
      <c r="D270" t="s">
        <v>1315</v>
      </c>
    </row>
    <row r="271" spans="1:4">
      <c r="A271" s="1061">
        <v>270</v>
      </c>
      <c r="B271" t="s">
        <v>1294</v>
      </c>
      <c r="C271" t="s">
        <v>1316</v>
      </c>
      <c r="D271" t="s">
        <v>1317</v>
      </c>
    </row>
    <row r="272" spans="1:4">
      <c r="A272" s="1061">
        <v>271</v>
      </c>
      <c r="B272" t="s">
        <v>1294</v>
      </c>
      <c r="C272" t="s">
        <v>1294</v>
      </c>
      <c r="D272" t="s">
        <v>1295</v>
      </c>
    </row>
    <row r="273" spans="1:4">
      <c r="A273" s="1061">
        <v>272</v>
      </c>
      <c r="B273" t="s">
        <v>1294</v>
      </c>
      <c r="C273" t="s">
        <v>1318</v>
      </c>
      <c r="D273" t="s">
        <v>1319</v>
      </c>
    </row>
    <row r="274" spans="1:4">
      <c r="A274" s="1061">
        <v>273</v>
      </c>
      <c r="B274" t="s">
        <v>1294</v>
      </c>
      <c r="C274" t="s">
        <v>1320</v>
      </c>
      <c r="D274" t="s">
        <v>1321</v>
      </c>
    </row>
    <row r="275" spans="1:4">
      <c r="A275" s="1061">
        <v>274</v>
      </c>
      <c r="B275" t="s">
        <v>1294</v>
      </c>
      <c r="C275" t="s">
        <v>1322</v>
      </c>
      <c r="D275" t="s">
        <v>1323</v>
      </c>
    </row>
    <row r="276" spans="1:4">
      <c r="A276" s="1061">
        <v>275</v>
      </c>
      <c r="B276" t="s">
        <v>1324</v>
      </c>
      <c r="C276" t="s">
        <v>1326</v>
      </c>
      <c r="D276" t="s">
        <v>1327</v>
      </c>
    </row>
    <row r="277" spans="1:4">
      <c r="A277" s="1061">
        <v>276</v>
      </c>
      <c r="B277" t="s">
        <v>1324</v>
      </c>
      <c r="C277" t="s">
        <v>1328</v>
      </c>
      <c r="D277" t="s">
        <v>1329</v>
      </c>
    </row>
    <row r="278" spans="1:4">
      <c r="A278" s="1061">
        <v>277</v>
      </c>
      <c r="B278" t="s">
        <v>1324</v>
      </c>
      <c r="C278" t="s">
        <v>1330</v>
      </c>
      <c r="D278" t="s">
        <v>1331</v>
      </c>
    </row>
    <row r="279" spans="1:4">
      <c r="A279" s="1061">
        <v>278</v>
      </c>
      <c r="B279" t="s">
        <v>1324</v>
      </c>
      <c r="C279" t="s">
        <v>1332</v>
      </c>
      <c r="D279" t="s">
        <v>1333</v>
      </c>
    </row>
    <row r="280" spans="1:4">
      <c r="A280" s="1061">
        <v>279</v>
      </c>
      <c r="B280" t="s">
        <v>1324</v>
      </c>
      <c r="C280" t="s">
        <v>1334</v>
      </c>
      <c r="D280" t="s">
        <v>1335</v>
      </c>
    </row>
    <row r="281" spans="1:4">
      <c r="A281" s="1061">
        <v>280</v>
      </c>
      <c r="B281" t="s">
        <v>1324</v>
      </c>
      <c r="C281" t="s">
        <v>1336</v>
      </c>
      <c r="D281" t="s">
        <v>1337</v>
      </c>
    </row>
    <row r="282" spans="1:4">
      <c r="A282" s="1061">
        <v>281</v>
      </c>
      <c r="B282" t="s">
        <v>1324</v>
      </c>
      <c r="C282" t="s">
        <v>1338</v>
      </c>
      <c r="D282" t="s">
        <v>1339</v>
      </c>
    </row>
    <row r="283" spans="1:4">
      <c r="A283" s="1061">
        <v>282</v>
      </c>
      <c r="B283" t="s">
        <v>1324</v>
      </c>
      <c r="C283" t="s">
        <v>1324</v>
      </c>
      <c r="D283" t="s">
        <v>1325</v>
      </c>
    </row>
    <row r="284" spans="1:4">
      <c r="A284" s="1061">
        <v>283</v>
      </c>
      <c r="B284" t="s">
        <v>1324</v>
      </c>
      <c r="C284" t="s">
        <v>1340</v>
      </c>
      <c r="D284" t="s">
        <v>1341</v>
      </c>
    </row>
    <row r="285" spans="1:4">
      <c r="A285" s="1061">
        <v>284</v>
      </c>
      <c r="B285" t="s">
        <v>1324</v>
      </c>
      <c r="C285" t="s">
        <v>1342</v>
      </c>
      <c r="D285" t="s">
        <v>1343</v>
      </c>
    </row>
    <row r="286" spans="1:4">
      <c r="A286" s="1061">
        <v>285</v>
      </c>
      <c r="B286" t="s">
        <v>1324</v>
      </c>
      <c r="C286" t="s">
        <v>1344</v>
      </c>
      <c r="D286" t="s">
        <v>1345</v>
      </c>
    </row>
    <row r="287" spans="1:4">
      <c r="A287" s="1061">
        <v>286</v>
      </c>
      <c r="B287" t="s">
        <v>1346</v>
      </c>
      <c r="C287" t="s">
        <v>1348</v>
      </c>
      <c r="D287" t="s">
        <v>1349</v>
      </c>
    </row>
    <row r="288" spans="1:4">
      <c r="A288" s="1061">
        <v>287</v>
      </c>
      <c r="B288" t="s">
        <v>1346</v>
      </c>
      <c r="C288" t="s">
        <v>1350</v>
      </c>
      <c r="D288" t="s">
        <v>1351</v>
      </c>
    </row>
    <row r="289" spans="1:4">
      <c r="A289" s="1061">
        <v>288</v>
      </c>
      <c r="B289" t="s">
        <v>1346</v>
      </c>
      <c r="C289" t="s">
        <v>1352</v>
      </c>
      <c r="D289" t="s">
        <v>1353</v>
      </c>
    </row>
    <row r="290" spans="1:4">
      <c r="A290" s="1061">
        <v>289</v>
      </c>
      <c r="B290" t="s">
        <v>1346</v>
      </c>
      <c r="C290" t="s">
        <v>1354</v>
      </c>
      <c r="D290" t="s">
        <v>1355</v>
      </c>
    </row>
    <row r="291" spans="1:4">
      <c r="A291" s="1061">
        <v>290</v>
      </c>
      <c r="B291" t="s">
        <v>1346</v>
      </c>
      <c r="C291" t="s">
        <v>1356</v>
      </c>
      <c r="D291" t="s">
        <v>1357</v>
      </c>
    </row>
    <row r="292" spans="1:4">
      <c r="A292" s="1061">
        <v>291</v>
      </c>
      <c r="B292" t="s">
        <v>1346</v>
      </c>
      <c r="C292" t="s">
        <v>1358</v>
      </c>
      <c r="D292" t="s">
        <v>1359</v>
      </c>
    </row>
    <row r="293" spans="1:4">
      <c r="A293" s="1061">
        <v>292</v>
      </c>
      <c r="B293" t="s">
        <v>1346</v>
      </c>
      <c r="C293" t="s">
        <v>1360</v>
      </c>
      <c r="D293" t="s">
        <v>1361</v>
      </c>
    </row>
    <row r="294" spans="1:4">
      <c r="A294" s="1061">
        <v>293</v>
      </c>
      <c r="B294" t="s">
        <v>1346</v>
      </c>
      <c r="C294" t="s">
        <v>1362</v>
      </c>
      <c r="D294" t="s">
        <v>1363</v>
      </c>
    </row>
    <row r="295" spans="1:4">
      <c r="A295" s="1061">
        <v>294</v>
      </c>
      <c r="B295" t="s">
        <v>1346</v>
      </c>
      <c r="C295" t="s">
        <v>907</v>
      </c>
      <c r="D295" t="s">
        <v>1364</v>
      </c>
    </row>
    <row r="296" spans="1:4">
      <c r="A296" s="1061">
        <v>295</v>
      </c>
      <c r="B296" t="s">
        <v>1346</v>
      </c>
      <c r="C296" t="s">
        <v>1365</v>
      </c>
      <c r="D296" t="s">
        <v>1366</v>
      </c>
    </row>
    <row r="297" spans="1:4">
      <c r="A297" s="1061">
        <v>296</v>
      </c>
      <c r="B297" t="s">
        <v>1346</v>
      </c>
      <c r="C297" t="s">
        <v>1346</v>
      </c>
      <c r="D297" t="s">
        <v>1347</v>
      </c>
    </row>
    <row r="298" spans="1:4">
      <c r="A298" s="1061">
        <v>297</v>
      </c>
      <c r="B298" t="s">
        <v>1346</v>
      </c>
      <c r="C298" t="s">
        <v>1367</v>
      </c>
      <c r="D298" t="s">
        <v>1368</v>
      </c>
    </row>
    <row r="299" spans="1:4">
      <c r="A299" s="1061">
        <v>298</v>
      </c>
      <c r="B299" t="s">
        <v>1369</v>
      </c>
      <c r="C299" t="s">
        <v>1371</v>
      </c>
      <c r="D299" t="s">
        <v>1372</v>
      </c>
    </row>
    <row r="300" spans="1:4">
      <c r="A300" s="1061">
        <v>299</v>
      </c>
      <c r="B300" t="s">
        <v>1369</v>
      </c>
      <c r="C300" t="s">
        <v>1373</v>
      </c>
      <c r="D300" t="s">
        <v>1374</v>
      </c>
    </row>
    <row r="301" spans="1:4">
      <c r="A301" s="1061">
        <v>300</v>
      </c>
      <c r="B301" t="s">
        <v>1369</v>
      </c>
      <c r="C301" t="s">
        <v>1375</v>
      </c>
      <c r="D301" t="s">
        <v>1376</v>
      </c>
    </row>
    <row r="302" spans="1:4">
      <c r="A302" s="1061">
        <v>301</v>
      </c>
      <c r="B302" t="s">
        <v>1369</v>
      </c>
      <c r="C302" t="s">
        <v>1377</v>
      </c>
      <c r="D302" t="s">
        <v>1378</v>
      </c>
    </row>
    <row r="303" spans="1:4">
      <c r="A303" s="1061">
        <v>302</v>
      </c>
      <c r="B303" t="s">
        <v>1369</v>
      </c>
      <c r="C303" t="s">
        <v>1379</v>
      </c>
      <c r="D303" t="s">
        <v>1380</v>
      </c>
    </row>
    <row r="304" spans="1:4">
      <c r="A304" s="1061">
        <v>303</v>
      </c>
      <c r="B304" t="s">
        <v>1369</v>
      </c>
      <c r="C304" t="s">
        <v>1381</v>
      </c>
      <c r="D304" t="s">
        <v>1382</v>
      </c>
    </row>
    <row r="305" spans="1:4">
      <c r="A305" s="1061">
        <v>304</v>
      </c>
      <c r="B305" t="s">
        <v>1369</v>
      </c>
      <c r="C305" t="s">
        <v>1383</v>
      </c>
      <c r="D305" t="s">
        <v>1384</v>
      </c>
    </row>
    <row r="306" spans="1:4">
      <c r="A306" s="1061">
        <v>305</v>
      </c>
      <c r="B306" t="s">
        <v>1369</v>
      </c>
      <c r="C306" t="s">
        <v>1385</v>
      </c>
      <c r="D306" t="s">
        <v>1386</v>
      </c>
    </row>
    <row r="307" spans="1:4">
      <c r="A307" s="1061">
        <v>306</v>
      </c>
      <c r="B307" t="s">
        <v>1369</v>
      </c>
      <c r="C307" t="s">
        <v>1369</v>
      </c>
      <c r="D307" t="s">
        <v>1370</v>
      </c>
    </row>
    <row r="308" spans="1:4">
      <c r="A308" s="1061">
        <v>307</v>
      </c>
      <c r="B308" t="s">
        <v>1369</v>
      </c>
      <c r="C308" t="s">
        <v>1387</v>
      </c>
      <c r="D308" t="s">
        <v>1388</v>
      </c>
    </row>
    <row r="309" spans="1:4">
      <c r="A309" s="1061">
        <v>308</v>
      </c>
      <c r="B309" t="s">
        <v>1389</v>
      </c>
      <c r="C309" t="s">
        <v>1391</v>
      </c>
      <c r="D309" t="s">
        <v>1392</v>
      </c>
    </row>
    <row r="310" spans="1:4">
      <c r="A310" s="1061">
        <v>309</v>
      </c>
      <c r="B310" t="s">
        <v>1389</v>
      </c>
      <c r="C310" t="s">
        <v>1393</v>
      </c>
      <c r="D310" t="s">
        <v>1394</v>
      </c>
    </row>
    <row r="311" spans="1:4">
      <c r="A311" s="1061">
        <v>310</v>
      </c>
      <c r="B311" t="s">
        <v>1389</v>
      </c>
      <c r="C311" t="s">
        <v>1312</v>
      </c>
      <c r="D311" t="s">
        <v>1395</v>
      </c>
    </row>
    <row r="312" spans="1:4">
      <c r="A312" s="1061">
        <v>311</v>
      </c>
      <c r="B312" t="s">
        <v>1389</v>
      </c>
      <c r="C312" t="s">
        <v>1396</v>
      </c>
      <c r="D312" t="s">
        <v>1397</v>
      </c>
    </row>
    <row r="313" spans="1:4">
      <c r="A313" s="1061">
        <v>312</v>
      </c>
      <c r="B313" t="s">
        <v>1389</v>
      </c>
      <c r="C313" t="s">
        <v>1398</v>
      </c>
      <c r="D313" t="s">
        <v>1399</v>
      </c>
    </row>
    <row r="314" spans="1:4">
      <c r="A314" s="1061">
        <v>313</v>
      </c>
      <c r="B314" t="s">
        <v>1389</v>
      </c>
      <c r="C314" t="s">
        <v>1400</v>
      </c>
      <c r="D314" t="s">
        <v>1401</v>
      </c>
    </row>
    <row r="315" spans="1:4">
      <c r="A315" s="1061">
        <v>314</v>
      </c>
      <c r="B315" t="s">
        <v>1389</v>
      </c>
      <c r="C315" t="s">
        <v>1402</v>
      </c>
      <c r="D315" t="s">
        <v>1403</v>
      </c>
    </row>
    <row r="316" spans="1:4">
      <c r="A316" s="1061">
        <v>315</v>
      </c>
      <c r="B316" t="s">
        <v>1389</v>
      </c>
      <c r="C316" t="s">
        <v>1404</v>
      </c>
      <c r="D316" t="s">
        <v>1405</v>
      </c>
    </row>
    <row r="317" spans="1:4">
      <c r="A317" s="1061">
        <v>316</v>
      </c>
      <c r="B317" t="s">
        <v>1389</v>
      </c>
      <c r="C317" t="s">
        <v>1406</v>
      </c>
      <c r="D317" t="s">
        <v>1407</v>
      </c>
    </row>
    <row r="318" spans="1:4">
      <c r="A318" s="1061">
        <v>317</v>
      </c>
      <c r="B318" t="s">
        <v>1389</v>
      </c>
      <c r="C318" t="s">
        <v>1408</v>
      </c>
      <c r="D318" t="s">
        <v>1409</v>
      </c>
    </row>
    <row r="319" spans="1:4">
      <c r="A319" s="1061">
        <v>318</v>
      </c>
      <c r="B319" t="s">
        <v>1389</v>
      </c>
      <c r="C319" t="s">
        <v>1410</v>
      </c>
      <c r="D319" t="s">
        <v>1411</v>
      </c>
    </row>
    <row r="320" spans="1:4">
      <c r="A320" s="1061">
        <v>319</v>
      </c>
      <c r="B320" t="s">
        <v>1389</v>
      </c>
      <c r="C320" t="s">
        <v>1389</v>
      </c>
      <c r="D320" t="s">
        <v>1390</v>
      </c>
    </row>
    <row r="321" spans="1:4">
      <c r="A321" s="1061">
        <v>320</v>
      </c>
      <c r="B321" t="s">
        <v>1389</v>
      </c>
      <c r="C321" t="s">
        <v>1412</v>
      </c>
      <c r="D321" t="s">
        <v>1413</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604</v>
      </c>
    </row>
    <row r="5" spans="2:4">
      <c r="B5" s="53" t="s">
        <v>223</v>
      </c>
    </row>
    <row r="6" spans="2:4" ht="22.5">
      <c r="B6" s="53" t="s">
        <v>267</v>
      </c>
    </row>
    <row r="7" spans="2:4" ht="22.5">
      <c r="B7" s="53" t="s">
        <v>268</v>
      </c>
    </row>
    <row r="8" spans="2:4" ht="22.5">
      <c r="B8" s="53" t="s">
        <v>269</v>
      </c>
    </row>
    <row r="9" spans="2:4" ht="22.5">
      <c r="B9" s="53" t="s">
        <v>504</v>
      </c>
    </row>
    <row r="10" spans="2:4" ht="56.25">
      <c r="B10" s="53" t="s">
        <v>767</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1" t="s">
        <v>390</v>
      </c>
    </row>
    <row r="30" spans="1:2" ht="22.5">
      <c r="B30" s="223" t="s">
        <v>603</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N4" zoomScaleNormal="100" workbookViewId="0">
      <selection activeCell="E21" sqref="E21:E25"/>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5" customWidth="1"/>
    <col min="21" max="21" width="5.7109375" style="535" customWidth="1"/>
    <col min="22" max="22" width="34.42578125" style="535"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52" t="s">
        <v>712</v>
      </c>
      <c r="E5" s="1153"/>
      <c r="F5" s="1153"/>
      <c r="G5" s="1153"/>
      <c r="H5" s="1153"/>
      <c r="I5" s="1153"/>
      <c r="J5" s="1154"/>
      <c r="K5" s="437"/>
      <c r="L5" s="176"/>
      <c r="M5" s="176"/>
      <c r="N5" s="176"/>
      <c r="O5" s="176"/>
      <c r="P5" s="176"/>
      <c r="Q5" s="176"/>
      <c r="R5" s="176"/>
      <c r="S5" s="569"/>
      <c r="T5" s="569"/>
      <c r="U5" s="569"/>
      <c r="V5" s="569"/>
      <c r="W5" s="176"/>
    </row>
    <row r="6" spans="1:24" s="470" customFormat="1" ht="3" customHeight="1">
      <c r="A6" s="312"/>
      <c r="B6" s="312"/>
      <c r="D6" s="1178"/>
      <c r="E6" s="1179"/>
      <c r="F6" s="1179"/>
      <c r="G6" s="1179"/>
      <c r="H6" s="1179"/>
      <c r="I6" s="1179"/>
      <c r="J6" s="1180"/>
      <c r="S6" s="647"/>
      <c r="T6" s="647"/>
      <c r="U6" s="647"/>
      <c r="V6" s="647"/>
    </row>
    <row r="7" spans="1:24" s="470" customFormat="1" ht="5.25" hidden="1" customHeight="1">
      <c r="A7" s="312"/>
      <c r="B7" s="312"/>
      <c r="E7" s="1181"/>
      <c r="F7" s="1181"/>
      <c r="G7" s="1168"/>
      <c r="H7" s="1168"/>
      <c r="I7" s="1168"/>
      <c r="J7" s="1168"/>
      <c r="S7" s="647"/>
      <c r="T7" s="647"/>
      <c r="U7" s="647"/>
      <c r="V7" s="647"/>
    </row>
    <row r="8" spans="1:24" s="470" customFormat="1" ht="5.25" hidden="1" customHeight="1">
      <c r="A8" s="312"/>
      <c r="B8" s="312"/>
      <c r="E8" s="1181"/>
      <c r="F8" s="1181"/>
      <c r="G8" s="1168"/>
      <c r="H8" s="1168"/>
      <c r="I8" s="1168"/>
      <c r="J8" s="1168"/>
      <c r="S8" s="647"/>
      <c r="T8" s="647"/>
      <c r="U8" s="647"/>
      <c r="V8" s="647"/>
    </row>
    <row r="9" spans="1:24" s="470" customFormat="1" ht="5.25" hidden="1" customHeight="1">
      <c r="A9" s="312"/>
      <c r="B9" s="312"/>
      <c r="E9" s="1181"/>
      <c r="F9" s="1181"/>
      <c r="G9" s="1168"/>
      <c r="H9" s="1168"/>
      <c r="I9" s="1168"/>
      <c r="J9" s="1168"/>
      <c r="S9" s="647"/>
      <c r="T9" s="647"/>
      <c r="U9" s="647"/>
      <c r="V9" s="647"/>
    </row>
    <row r="10" spans="1:24" s="647" customFormat="1" ht="5.25" hidden="1">
      <c r="A10" s="312"/>
      <c r="B10" s="312"/>
      <c r="E10" s="1182"/>
      <c r="F10" s="1182"/>
      <c r="G10" s="842"/>
      <c r="H10" s="466"/>
      <c r="I10" s="795"/>
      <c r="J10" s="795"/>
    </row>
    <row r="11" spans="1:24" s="159" customFormat="1" ht="18.75" hidden="1" customHeight="1">
      <c r="A11" s="312"/>
      <c r="B11" s="312"/>
      <c r="D11" s="152"/>
      <c r="E11" s="1183" t="s">
        <v>719</v>
      </c>
      <c r="F11" s="1183"/>
      <c r="G11" s="1120" t="s">
        <v>85</v>
      </c>
      <c r="H11" s="468"/>
      <c r="I11" s="166"/>
      <c r="J11" s="152"/>
      <c r="K11" s="153"/>
      <c r="L11" s="152"/>
      <c r="M11" s="152"/>
      <c r="N11" s="153"/>
      <c r="O11" s="153"/>
      <c r="P11" s="152"/>
      <c r="Q11" s="152"/>
      <c r="R11" s="153"/>
      <c r="S11" s="555"/>
      <c r="T11" s="554"/>
      <c r="U11" s="554"/>
      <c r="V11" s="555"/>
    </row>
    <row r="12" spans="1:24" s="470" customFormat="1" ht="18.75" hidden="1">
      <c r="A12" s="312"/>
      <c r="B12" s="312"/>
      <c r="E12" s="1183" t="s">
        <v>720</v>
      </c>
      <c r="F12" s="1183"/>
      <c r="G12" s="1120" t="s">
        <v>85</v>
      </c>
      <c r="H12" s="468"/>
      <c r="I12" s="466"/>
      <c r="J12" s="469"/>
      <c r="K12" s="465"/>
      <c r="L12" s="465"/>
      <c r="M12" s="465"/>
      <c r="N12" s="464"/>
      <c r="O12" s="465"/>
      <c r="P12" s="465"/>
      <c r="Q12" s="465"/>
      <c r="R12" s="464"/>
      <c r="S12" s="646"/>
      <c r="T12" s="646"/>
      <c r="U12" s="646"/>
      <c r="V12" s="645"/>
    </row>
    <row r="13" spans="1:24" s="470" customFormat="1" ht="5.25" hidden="1" customHeight="1">
      <c r="A13" s="312"/>
      <c r="B13" s="312"/>
      <c r="E13" s="1177"/>
      <c r="F13" s="1177"/>
      <c r="G13" s="467"/>
      <c r="H13" s="466"/>
      <c r="I13" s="465"/>
      <c r="J13" s="465"/>
      <c r="K13" s="465"/>
      <c r="L13" s="465"/>
      <c r="M13" s="465"/>
      <c r="N13" s="464"/>
      <c r="O13" s="465"/>
      <c r="P13" s="465"/>
      <c r="Q13" s="465"/>
      <c r="R13" s="464"/>
      <c r="S13" s="646"/>
      <c r="T13" s="646"/>
      <c r="U13" s="646"/>
      <c r="V13" s="645"/>
    </row>
    <row r="14" spans="1:24" s="470" customFormat="1" ht="5.25" hidden="1" customHeight="1">
      <c r="A14" s="312"/>
      <c r="B14" s="312"/>
      <c r="S14" s="647"/>
      <c r="T14" s="647"/>
      <c r="U14" s="647"/>
      <c r="V14" s="647"/>
    </row>
    <row r="15" spans="1:24" s="463" customFormat="1" ht="5.25" hidden="1" customHeight="1">
      <c r="A15" s="472"/>
      <c r="B15" s="472"/>
      <c r="S15" s="644"/>
      <c r="T15" s="644"/>
      <c r="U15" s="644"/>
      <c r="V15" s="644"/>
    </row>
    <row r="16" spans="1:24" s="120" customFormat="1" ht="3" customHeight="1">
      <c r="A16" s="211"/>
      <c r="B16" s="211"/>
      <c r="D16" s="313"/>
      <c r="E16" s="313"/>
      <c r="F16" s="313"/>
      <c r="G16" s="313"/>
      <c r="H16" s="313"/>
      <c r="I16" s="313"/>
      <c r="J16" s="313"/>
      <c r="K16" s="313"/>
      <c r="L16" s="313"/>
      <c r="M16" s="313"/>
      <c r="N16" s="313"/>
      <c r="O16" s="313"/>
      <c r="P16" s="313"/>
      <c r="Q16" s="313"/>
      <c r="R16" s="313"/>
      <c r="S16" s="313"/>
      <c r="T16" s="313"/>
      <c r="U16" s="313"/>
      <c r="V16" s="313"/>
      <c r="W16" s="313"/>
      <c r="X16" s="154"/>
    </row>
    <row r="17" spans="1:24" ht="27" customHeight="1">
      <c r="D17" s="1169" t="s">
        <v>92</v>
      </c>
      <c r="E17" s="1169" t="s">
        <v>297</v>
      </c>
      <c r="F17" s="1169" t="s">
        <v>80</v>
      </c>
      <c r="G17" s="1169" t="s">
        <v>439</v>
      </c>
      <c r="H17" s="1169" t="s">
        <v>92</v>
      </c>
      <c r="I17" s="1169"/>
      <c r="J17" s="1169" t="s">
        <v>20</v>
      </c>
      <c r="K17" s="1171" t="s">
        <v>479</v>
      </c>
      <c r="L17" s="1171"/>
      <c r="M17" s="1171"/>
      <c r="N17" s="1171"/>
      <c r="O17" s="1171" t="s">
        <v>710</v>
      </c>
      <c r="P17" s="1171"/>
      <c r="Q17" s="1171"/>
      <c r="R17" s="1171"/>
      <c r="S17" s="1171" t="s">
        <v>711</v>
      </c>
      <c r="T17" s="1171"/>
      <c r="U17" s="1171"/>
      <c r="V17" s="1171"/>
      <c r="W17" s="1169" t="s">
        <v>244</v>
      </c>
    </row>
    <row r="18" spans="1:24" ht="30.75" customHeight="1">
      <c r="D18" s="1169"/>
      <c r="E18" s="1169"/>
      <c r="F18" s="1169"/>
      <c r="G18" s="1169"/>
      <c r="H18" s="1169"/>
      <c r="I18" s="1169"/>
      <c r="J18" s="1169"/>
      <c r="K18" s="115" t="s">
        <v>300</v>
      </c>
      <c r="L18" s="1169" t="s">
        <v>92</v>
      </c>
      <c r="M18" s="1169"/>
      <c r="N18" s="115" t="s">
        <v>230</v>
      </c>
      <c r="O18" s="115" t="s">
        <v>300</v>
      </c>
      <c r="P18" s="1169" t="s">
        <v>92</v>
      </c>
      <c r="Q18" s="1169"/>
      <c r="R18" s="115" t="s">
        <v>230</v>
      </c>
      <c r="S18" s="542" t="s">
        <v>300</v>
      </c>
      <c r="T18" s="1169" t="s">
        <v>92</v>
      </c>
      <c r="U18" s="1169"/>
      <c r="V18" s="542" t="s">
        <v>400</v>
      </c>
      <c r="W18" s="1169"/>
    </row>
    <row r="19" spans="1:24" s="406" customFormat="1" ht="12" customHeight="1">
      <c r="A19" s="405"/>
      <c r="B19" s="405"/>
      <c r="D19" s="42" t="s">
        <v>93</v>
      </c>
      <c r="E19" s="42" t="s">
        <v>49</v>
      </c>
      <c r="F19" s="42" t="s">
        <v>50</v>
      </c>
      <c r="G19" s="42" t="s">
        <v>51</v>
      </c>
      <c r="H19" s="1170" t="s">
        <v>68</v>
      </c>
      <c r="I19" s="1170"/>
      <c r="J19" s="42" t="s">
        <v>69</v>
      </c>
      <c r="K19" s="42" t="s">
        <v>183</v>
      </c>
      <c r="L19" s="1170" t="s">
        <v>184</v>
      </c>
      <c r="M19" s="1170"/>
      <c r="N19" s="42" t="s">
        <v>208</v>
      </c>
      <c r="O19" s="42" t="s">
        <v>209</v>
      </c>
      <c r="P19" s="1170" t="s">
        <v>210</v>
      </c>
      <c r="Q19" s="1170"/>
      <c r="R19" s="42" t="s">
        <v>211</v>
      </c>
      <c r="S19" s="527" t="s">
        <v>210</v>
      </c>
      <c r="T19" s="1170" t="s">
        <v>211</v>
      </c>
      <c r="U19" s="1170"/>
      <c r="V19" s="527" t="s">
        <v>212</v>
      </c>
      <c r="W19" s="42" t="s">
        <v>213</v>
      </c>
    </row>
    <row r="20" spans="1:24" ht="14.25" hidden="1" customHeight="1">
      <c r="C20" s="310"/>
      <c r="D20" s="350">
        <v>0</v>
      </c>
      <c r="E20" s="401"/>
      <c r="F20" s="401"/>
      <c r="G20" s="121"/>
      <c r="H20" s="402"/>
      <c r="I20" s="402"/>
      <c r="J20" s="221"/>
      <c r="K20" s="121"/>
      <c r="L20" s="221"/>
      <c r="M20" s="221"/>
      <c r="N20" s="403"/>
      <c r="O20" s="121"/>
      <c r="P20" s="221"/>
      <c r="Q20" s="221"/>
      <c r="R20" s="404"/>
      <c r="S20" s="544"/>
      <c r="T20" s="594"/>
      <c r="U20" s="594"/>
      <c r="V20" s="631"/>
      <c r="W20" s="121"/>
      <c r="X20" s="175"/>
    </row>
    <row r="21" spans="1:24" s="1102" customFormat="1" ht="23.1" customHeight="1">
      <c r="A21" s="750">
        <v>9</v>
      </c>
      <c r="C21" s="310"/>
      <c r="D21" s="1172">
        <v>1</v>
      </c>
      <c r="E21" s="1184" t="s">
        <v>618</v>
      </c>
      <c r="F21" s="1186" t="s">
        <v>1424</v>
      </c>
      <c r="G21" s="1189" t="s">
        <v>85</v>
      </c>
      <c r="H21" s="1172"/>
      <c r="I21" s="1172">
        <v>1</v>
      </c>
      <c r="J21" s="1174" t="s">
        <v>2918</v>
      </c>
      <c r="K21" s="1193" t="s">
        <v>85</v>
      </c>
      <c r="L21" s="1191"/>
      <c r="M21" s="1191" t="s">
        <v>93</v>
      </c>
      <c r="N21" s="1194"/>
      <c r="O21" s="1193" t="s">
        <v>85</v>
      </c>
      <c r="P21" s="1191"/>
      <c r="Q21" s="1191" t="s">
        <v>93</v>
      </c>
      <c r="R21" s="1192"/>
      <c r="S21" s="1193" t="s">
        <v>85</v>
      </c>
      <c r="T21" s="1088"/>
      <c r="U21" s="1088" t="s">
        <v>93</v>
      </c>
      <c r="V21" s="1121"/>
      <c r="W21" s="308"/>
    </row>
    <row r="22" spans="1:24" s="1102" customFormat="1" ht="23.1" customHeight="1">
      <c r="A22" s="750"/>
      <c r="C22" s="749"/>
      <c r="D22" s="1172"/>
      <c r="E22" s="1184"/>
      <c r="F22" s="1187"/>
      <c r="G22" s="1189"/>
      <c r="H22" s="1172"/>
      <c r="I22" s="1172"/>
      <c r="J22" s="1175"/>
      <c r="K22" s="1193"/>
      <c r="L22" s="1191"/>
      <c r="M22" s="1191"/>
      <c r="N22" s="1194"/>
      <c r="O22" s="1193"/>
      <c r="P22" s="1191"/>
      <c r="Q22" s="1191"/>
      <c r="R22" s="1192"/>
      <c r="S22" s="1193"/>
      <c r="T22" s="1090"/>
      <c r="U22" s="746"/>
      <c r="V22" s="747"/>
      <c r="W22" s="748"/>
    </row>
    <row r="23" spans="1:24" s="1102" customFormat="1" ht="23.1" customHeight="1">
      <c r="A23" s="750"/>
      <c r="C23" s="749"/>
      <c r="D23" s="1173"/>
      <c r="E23" s="1185"/>
      <c r="F23" s="1187"/>
      <c r="G23" s="1190"/>
      <c r="H23" s="1173"/>
      <c r="I23" s="1173"/>
      <c r="J23" s="1175"/>
      <c r="K23" s="1190"/>
      <c r="L23" s="1173"/>
      <c r="M23" s="1173"/>
      <c r="N23" s="1192"/>
      <c r="O23" s="1190"/>
      <c r="P23" s="1112"/>
      <c r="Q23" s="746"/>
      <c r="R23" s="747"/>
      <c r="S23" s="743"/>
      <c r="T23" s="743"/>
      <c r="U23" s="743"/>
      <c r="V23" s="743"/>
      <c r="W23" s="748"/>
    </row>
    <row r="24" spans="1:24" s="1102" customFormat="1" ht="15" customHeight="1">
      <c r="A24" s="750"/>
      <c r="C24" s="749"/>
      <c r="D24" s="1173"/>
      <c r="E24" s="1185"/>
      <c r="F24" s="1187"/>
      <c r="G24" s="1190"/>
      <c r="H24" s="1173"/>
      <c r="I24" s="1173"/>
      <c r="J24" s="1176"/>
      <c r="K24" s="1190"/>
      <c r="L24" s="746"/>
      <c r="M24" s="747"/>
      <c r="N24" s="747"/>
      <c r="O24" s="747"/>
      <c r="P24" s="747"/>
      <c r="Q24" s="747"/>
      <c r="R24" s="747"/>
      <c r="S24" s="743"/>
      <c r="T24" s="743"/>
      <c r="U24" s="743"/>
      <c r="V24" s="743"/>
      <c r="W24" s="748"/>
    </row>
    <row r="25" spans="1:24" s="1102" customFormat="1" ht="15" customHeight="1">
      <c r="A25" s="750"/>
      <c r="C25" s="749"/>
      <c r="D25" s="1173"/>
      <c r="E25" s="1185"/>
      <c r="F25" s="1188"/>
      <c r="G25" s="1190"/>
      <c r="H25" s="746"/>
      <c r="I25" s="747"/>
      <c r="J25" s="747"/>
      <c r="K25" s="747"/>
      <c r="L25" s="747"/>
      <c r="M25" s="747"/>
      <c r="N25" s="747"/>
      <c r="O25" s="747"/>
      <c r="P25" s="747"/>
      <c r="Q25" s="747"/>
      <c r="R25" s="747"/>
      <c r="S25" s="743"/>
      <c r="T25" s="743"/>
      <c r="U25" s="743"/>
      <c r="V25" s="743"/>
      <c r="W25" s="748"/>
    </row>
    <row r="26" spans="1:24" ht="17.100000000000001" customHeight="1">
      <c r="D26" s="117"/>
      <c r="E26" s="118"/>
      <c r="F26" s="118"/>
      <c r="G26" s="118"/>
      <c r="H26" s="118"/>
      <c r="I26" s="118"/>
      <c r="J26" s="118"/>
      <c r="K26" s="118"/>
      <c r="L26" s="118"/>
      <c r="M26" s="118"/>
      <c r="N26" s="118"/>
      <c r="O26" s="118"/>
      <c r="P26" s="118"/>
      <c r="Q26" s="118"/>
      <c r="R26" s="118"/>
      <c r="S26" s="543"/>
      <c r="T26" s="543"/>
      <c r="U26" s="543"/>
      <c r="V26" s="543"/>
      <c r="W26" s="119"/>
    </row>
    <row r="27" spans="1:24" ht="3" customHeight="1"/>
    <row r="28" spans="1:24" ht="11.25" hidden="1" customHeight="1"/>
    <row r="29" spans="1:24" ht="0.95" customHeight="1"/>
    <row r="30" spans="1:24" ht="23.25" customHeight="1"/>
    <row r="31" spans="1:24" ht="3" customHeight="1"/>
    <row r="32" spans="1:24" ht="17.100000000000001" customHeight="1">
      <c r="E32" s="1165" t="s">
        <v>736</v>
      </c>
      <c r="F32" s="1165"/>
      <c r="G32" s="1165"/>
      <c r="H32" s="1165"/>
      <c r="I32" s="1165"/>
      <c r="J32" s="1165"/>
      <c r="K32" s="1165"/>
      <c r="L32" s="1165"/>
      <c r="M32" s="1165"/>
      <c r="N32" s="1165"/>
      <c r="O32" s="1165"/>
      <c r="P32" s="1165"/>
      <c r="Q32" s="1165"/>
      <c r="R32" s="1165"/>
      <c r="S32" s="1165"/>
      <c r="T32" s="1165"/>
      <c r="U32" s="1165"/>
      <c r="V32" s="1165"/>
      <c r="W32" s="1165"/>
    </row>
    <row r="33" spans="5:23" ht="36.950000000000003" customHeight="1">
      <c r="E33" s="1166" t="s">
        <v>738</v>
      </c>
      <c r="F33" s="1167"/>
      <c r="G33" s="1167"/>
      <c r="H33" s="1167"/>
      <c r="I33" s="1167"/>
      <c r="J33" s="1167"/>
      <c r="K33" s="1167"/>
      <c r="L33" s="1167"/>
      <c r="M33" s="1167"/>
      <c r="N33" s="1167"/>
      <c r="O33" s="1167"/>
      <c r="P33" s="1167"/>
      <c r="Q33" s="1167"/>
      <c r="R33" s="1167"/>
      <c r="S33" s="1167"/>
      <c r="T33" s="1167"/>
      <c r="U33" s="1167"/>
      <c r="V33" s="1167"/>
      <c r="W33" s="1167"/>
    </row>
    <row r="34" spans="5:23" ht="17.100000000000001" customHeight="1">
      <c r="E34" s="1166" t="s">
        <v>739</v>
      </c>
      <c r="F34" s="1167"/>
      <c r="G34" s="1167"/>
      <c r="H34" s="1167"/>
      <c r="I34" s="1167"/>
      <c r="J34" s="1167"/>
      <c r="K34" s="1167"/>
      <c r="L34" s="1167"/>
      <c r="M34" s="1167"/>
      <c r="N34" s="1167"/>
      <c r="O34" s="1167"/>
      <c r="P34" s="1167"/>
      <c r="Q34" s="1167"/>
      <c r="R34" s="1167"/>
      <c r="S34" s="1167"/>
      <c r="T34" s="1167"/>
      <c r="U34" s="1167"/>
      <c r="V34" s="1167"/>
      <c r="W34" s="1167"/>
    </row>
    <row r="35" spans="5:23" ht="27" customHeight="1">
      <c r="E35" s="1166" t="s">
        <v>740</v>
      </c>
      <c r="F35" s="1167"/>
      <c r="G35" s="1167"/>
      <c r="H35" s="1167"/>
      <c r="I35" s="1167"/>
      <c r="J35" s="1167"/>
      <c r="K35" s="1167"/>
      <c r="L35" s="1167"/>
      <c r="M35" s="1167"/>
      <c r="N35" s="1167"/>
      <c r="O35" s="1167"/>
      <c r="P35" s="1167"/>
      <c r="Q35" s="1167"/>
      <c r="R35" s="1167"/>
      <c r="S35" s="1167"/>
      <c r="T35" s="1167"/>
      <c r="U35" s="1167"/>
      <c r="V35" s="1167"/>
      <c r="W35" s="1167"/>
    </row>
    <row r="36" spans="5:23" ht="17.100000000000001" customHeight="1">
      <c r="E36" s="1166" t="s">
        <v>741</v>
      </c>
      <c r="F36" s="1167"/>
      <c r="G36" s="1167"/>
      <c r="H36" s="1167"/>
      <c r="I36" s="1167"/>
      <c r="J36" s="1167"/>
      <c r="K36" s="1167"/>
      <c r="L36" s="1167"/>
      <c r="M36" s="1167"/>
      <c r="N36" s="1167"/>
      <c r="O36" s="1167"/>
      <c r="P36" s="1167"/>
      <c r="Q36" s="1167"/>
      <c r="R36" s="1167"/>
      <c r="S36" s="1167"/>
      <c r="T36" s="1167"/>
      <c r="U36" s="1167"/>
      <c r="V36" s="1167"/>
      <c r="W36" s="1167"/>
    </row>
    <row r="37" spans="5:23" ht="15" customHeight="1">
      <c r="E37" s="794"/>
      <c r="F37" s="218"/>
      <c r="G37" s="218"/>
      <c r="H37" s="218"/>
      <c r="I37" s="218"/>
      <c r="J37" s="218"/>
      <c r="K37" s="218"/>
      <c r="L37" s="218"/>
      <c r="M37" s="218"/>
      <c r="N37" s="218"/>
      <c r="O37" s="218"/>
      <c r="P37" s="218"/>
      <c r="Q37" s="218"/>
      <c r="R37" s="218"/>
      <c r="S37" s="218"/>
      <c r="T37" s="218"/>
      <c r="U37" s="218"/>
      <c r="V37" s="218"/>
      <c r="W37" s="218"/>
    </row>
    <row r="38" spans="5:23" ht="15" customHeight="1">
      <c r="E38" s="1165" t="s">
        <v>737</v>
      </c>
      <c r="F38" s="1165"/>
      <c r="G38" s="1165"/>
      <c r="H38" s="1165"/>
      <c r="I38" s="1165"/>
      <c r="J38" s="1165"/>
      <c r="K38" s="1165"/>
      <c r="L38" s="1165"/>
      <c r="M38" s="1165"/>
      <c r="N38" s="1165"/>
      <c r="O38" s="1165"/>
      <c r="P38" s="1165"/>
      <c r="Q38" s="1165"/>
      <c r="R38" s="1165"/>
      <c r="S38" s="1165"/>
      <c r="T38" s="1165"/>
      <c r="U38" s="1165"/>
      <c r="V38" s="1165"/>
      <c r="W38" s="1165"/>
    </row>
    <row r="39" spans="5:23" ht="17.100000000000001" customHeight="1">
      <c r="E39" s="1166" t="s">
        <v>742</v>
      </c>
      <c r="F39" s="1167"/>
      <c r="G39" s="1167"/>
      <c r="H39" s="1167"/>
      <c r="I39" s="1167"/>
      <c r="J39" s="1167"/>
      <c r="K39" s="1167"/>
      <c r="L39" s="1167"/>
      <c r="M39" s="1167"/>
      <c r="N39" s="1167"/>
      <c r="O39" s="1167"/>
      <c r="P39" s="1167"/>
      <c r="Q39" s="1167"/>
      <c r="R39" s="1167"/>
      <c r="S39" s="1167"/>
      <c r="T39" s="1167"/>
      <c r="U39" s="1167"/>
      <c r="V39" s="1167"/>
      <c r="W39" s="1167"/>
    </row>
    <row r="40" spans="5:23" ht="17.100000000000001" customHeight="1">
      <c r="E40" s="1166" t="s">
        <v>743</v>
      </c>
      <c r="F40" s="1167"/>
      <c r="G40" s="1167"/>
      <c r="H40" s="1167"/>
      <c r="I40" s="1167"/>
      <c r="J40" s="1167"/>
      <c r="K40" s="1167"/>
      <c r="L40" s="1167"/>
      <c r="M40" s="1167"/>
      <c r="N40" s="1167"/>
      <c r="O40" s="1167"/>
      <c r="P40" s="1167"/>
      <c r="Q40" s="1167"/>
      <c r="R40" s="1167"/>
      <c r="S40" s="1167"/>
      <c r="T40" s="1167"/>
      <c r="U40" s="1167"/>
      <c r="V40" s="1167"/>
      <c r="W40" s="1167"/>
    </row>
  </sheetData>
  <sheetProtection algorithmName="SHA-512" hashValue="3Z3103zMUuviQ9UvdjdryRw3Zmn5Euo0KRKDL/+RJGsIdEjesieeQGLBnaVu1YvNASbk8z9FE0pA8YaJQtLofA==" saltValue="sdKsKXeg8GOkZ5Ld1H9mpA==" spinCount="100000" sheet="1" objects="1" scenarios="1" formatColumns="0" formatRows="0"/>
  <dataConsolidate leftLabels="1"/>
  <mergeCells count="53">
    <mergeCell ref="P21:P22"/>
    <mergeCell ref="Q21:Q22"/>
    <mergeCell ref="R21:R22"/>
    <mergeCell ref="S21:S22"/>
    <mergeCell ref="K21:K24"/>
    <mergeCell ref="L21:L23"/>
    <mergeCell ref="M21:M23"/>
    <mergeCell ref="N21:N23"/>
    <mergeCell ref="O21:O23"/>
    <mergeCell ref="D21:D25"/>
    <mergeCell ref="E21:E25"/>
    <mergeCell ref="F21:F25"/>
    <mergeCell ref="G21:G25"/>
    <mergeCell ref="H21:H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E38:W38"/>
    <mergeCell ref="E39:W39"/>
    <mergeCell ref="E40:W40"/>
    <mergeCell ref="E32:W32"/>
    <mergeCell ref="E33:W33"/>
    <mergeCell ref="E34:W34"/>
    <mergeCell ref="E35:W35"/>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14" width="10.5703125" style="587"/>
    <col min="15" max="16384" width="10.5703125" style="525"/>
  </cols>
  <sheetData>
    <row r="1" spans="1:14" ht="3" customHeight="1">
      <c r="A1" s="593" t="s">
        <v>93</v>
      </c>
    </row>
    <row r="2" spans="1:14" ht="22.5">
      <c r="F2" s="1196" t="s">
        <v>491</v>
      </c>
      <c r="G2" s="1197"/>
      <c r="H2" s="1198"/>
      <c r="I2" s="642"/>
    </row>
    <row r="3" spans="1:14" ht="3" customHeight="1"/>
    <row r="4" spans="1:14" s="572" customFormat="1" ht="11.25">
      <c r="A4" s="592"/>
      <c r="B4" s="592"/>
      <c r="C4" s="592"/>
      <c r="D4" s="592"/>
      <c r="F4" s="1157" t="s">
        <v>454</v>
      </c>
      <c r="G4" s="1157"/>
      <c r="H4" s="1157"/>
      <c r="I4" s="1199" t="s">
        <v>455</v>
      </c>
      <c r="J4" s="592"/>
      <c r="K4" s="592"/>
      <c r="L4" s="592"/>
      <c r="M4" s="592"/>
      <c r="N4" s="592"/>
    </row>
    <row r="5" spans="1:14" s="572" customFormat="1" ht="11.25" customHeight="1">
      <c r="A5" s="592"/>
      <c r="B5" s="592"/>
      <c r="C5" s="592"/>
      <c r="D5" s="592"/>
      <c r="F5" s="608" t="s">
        <v>92</v>
      </c>
      <c r="G5" s="620" t="s">
        <v>457</v>
      </c>
      <c r="H5" s="607" t="s">
        <v>442</v>
      </c>
      <c r="I5" s="1199"/>
      <c r="J5" s="592"/>
      <c r="K5" s="592"/>
      <c r="L5" s="592"/>
      <c r="M5" s="592"/>
      <c r="N5" s="592"/>
    </row>
    <row r="6" spans="1:14" s="572" customFormat="1" ht="12" customHeight="1">
      <c r="A6" s="592"/>
      <c r="B6" s="592"/>
      <c r="C6" s="592"/>
      <c r="D6" s="592"/>
      <c r="F6" s="609" t="s">
        <v>93</v>
      </c>
      <c r="G6" s="611">
        <v>2</v>
      </c>
      <c r="H6" s="612">
        <v>3</v>
      </c>
      <c r="I6" s="610">
        <v>4</v>
      </c>
      <c r="J6" s="592">
        <v>4</v>
      </c>
      <c r="K6" s="592"/>
      <c r="L6" s="592"/>
      <c r="M6" s="592"/>
      <c r="N6" s="592"/>
    </row>
    <row r="7" spans="1:14" s="572" customFormat="1" ht="18.75">
      <c r="A7" s="592"/>
      <c r="B7" s="592"/>
      <c r="C7" s="592"/>
      <c r="D7" s="592"/>
      <c r="F7" s="618">
        <v>1</v>
      </c>
      <c r="G7" s="634" t="s">
        <v>492</v>
      </c>
      <c r="H7" s="606" t="str">
        <f>IF(dateCh="","",dateCh)</f>
        <v>27.12.2022</v>
      </c>
      <c r="I7" s="583" t="s">
        <v>493</v>
      </c>
      <c r="J7" s="617"/>
      <c r="K7" s="592"/>
      <c r="L7" s="592"/>
      <c r="M7" s="592"/>
      <c r="N7" s="592"/>
    </row>
    <row r="8" spans="1:14" s="572" customFormat="1" ht="45">
      <c r="A8" s="1200">
        <v>1</v>
      </c>
      <c r="B8" s="592"/>
      <c r="C8" s="592"/>
      <c r="D8" s="592"/>
      <c r="F8" s="618" t="str">
        <f>"2." &amp;mergeValue(A8)</f>
        <v>2.1</v>
      </c>
      <c r="G8" s="634" t="s">
        <v>494</v>
      </c>
      <c r="H8" s="606"/>
      <c r="I8" s="583" t="s">
        <v>590</v>
      </c>
      <c r="J8" s="617"/>
      <c r="K8" s="592"/>
      <c r="L8" s="592"/>
      <c r="M8" s="592"/>
      <c r="N8" s="592"/>
    </row>
    <row r="9" spans="1:14" s="572" customFormat="1" ht="22.5">
      <c r="A9" s="1200"/>
      <c r="B9" s="592"/>
      <c r="C9" s="592"/>
      <c r="D9" s="592"/>
      <c r="F9" s="618" t="str">
        <f>"3." &amp;mergeValue(A9)</f>
        <v>3.1</v>
      </c>
      <c r="G9" s="634" t="s">
        <v>495</v>
      </c>
      <c r="H9" s="606"/>
      <c r="I9" s="583" t="s">
        <v>588</v>
      </c>
      <c r="J9" s="617"/>
      <c r="K9" s="592"/>
      <c r="L9" s="592"/>
      <c r="M9" s="592"/>
      <c r="N9" s="592"/>
    </row>
    <row r="10" spans="1:14" s="572" customFormat="1" ht="22.5">
      <c r="A10" s="1200"/>
      <c r="B10" s="592"/>
      <c r="C10" s="592"/>
      <c r="D10" s="592"/>
      <c r="F10" s="618" t="str">
        <f>"4."&amp;mergeValue(A10)</f>
        <v>4.1</v>
      </c>
      <c r="G10" s="634" t="s">
        <v>496</v>
      </c>
      <c r="H10" s="607" t="s">
        <v>458</v>
      </c>
      <c r="I10" s="583"/>
      <c r="J10" s="617"/>
      <c r="K10" s="592"/>
      <c r="L10" s="592"/>
      <c r="M10" s="592"/>
      <c r="N10" s="592"/>
    </row>
    <row r="11" spans="1:14" s="572" customFormat="1" ht="18.75">
      <c r="A11" s="1200"/>
      <c r="B11" s="1200">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row>
    <row r="12" spans="1:14" s="572" customFormat="1" ht="22.5">
      <c r="A12" s="1200"/>
      <c r="B12" s="1200"/>
      <c r="C12" s="1200">
        <v>1</v>
      </c>
      <c r="D12" s="625"/>
      <c r="F12" s="618" t="str">
        <f>"4."&amp;mergeValue(A12) &amp;"."&amp;mergeValue(B12)&amp;"."&amp;mergeValue(C12)</f>
        <v>4.1.1.1</v>
      </c>
      <c r="G12" s="624" t="s">
        <v>497</v>
      </c>
      <c r="H12" s="606"/>
      <c r="I12" s="583" t="s">
        <v>500</v>
      </c>
      <c r="J12" s="617"/>
      <c r="K12" s="592"/>
      <c r="L12" s="592"/>
      <c r="M12" s="592"/>
      <c r="N12" s="592"/>
    </row>
    <row r="13" spans="1:14" s="572" customFormat="1" ht="39" customHeight="1">
      <c r="A13" s="1200"/>
      <c r="B13" s="1200"/>
      <c r="C13" s="1200"/>
      <c r="D13" s="625">
        <v>1</v>
      </c>
      <c r="F13" s="618" t="str">
        <f>"4."&amp;mergeValue(A13) &amp;"."&amp;mergeValue(B13)&amp;"."&amp;mergeValue(C13)&amp;"."&amp;mergeValue(D13)</f>
        <v>4.1.1.1.1</v>
      </c>
      <c r="G13" s="635" t="s">
        <v>498</v>
      </c>
      <c r="H13" s="606"/>
      <c r="I13" s="1201" t="s">
        <v>591</v>
      </c>
      <c r="J13" s="617"/>
      <c r="K13" s="592"/>
      <c r="L13" s="592"/>
      <c r="M13" s="592"/>
      <c r="N13" s="592"/>
    </row>
    <row r="14" spans="1:14" s="572" customFormat="1" ht="18.75">
      <c r="A14" s="1200"/>
      <c r="B14" s="1200"/>
      <c r="C14" s="1200"/>
      <c r="D14" s="625"/>
      <c r="F14" s="621"/>
      <c r="G14" s="552" t="s">
        <v>4</v>
      </c>
      <c r="H14" s="626"/>
      <c r="I14" s="1201"/>
      <c r="J14" s="617"/>
      <c r="K14" s="592"/>
      <c r="L14" s="592"/>
      <c r="M14" s="592"/>
      <c r="N14" s="592"/>
    </row>
    <row r="15" spans="1:14" s="572" customFormat="1" ht="18.75">
      <c r="A15" s="1200"/>
      <c r="B15" s="1200"/>
      <c r="C15" s="625"/>
      <c r="D15" s="625"/>
      <c r="F15" s="636"/>
      <c r="G15" s="579" t="s">
        <v>403</v>
      </c>
      <c r="H15" s="637"/>
      <c r="I15" s="638"/>
      <c r="J15" s="617"/>
      <c r="K15" s="592"/>
      <c r="L15" s="592"/>
      <c r="M15" s="592"/>
      <c r="N15" s="592"/>
    </row>
    <row r="16" spans="1:14" s="572" customFormat="1" ht="18.75">
      <c r="A16" s="1200"/>
      <c r="B16" s="592"/>
      <c r="C16" s="592"/>
      <c r="D16" s="592"/>
      <c r="F16" s="621"/>
      <c r="G16" s="560" t="s">
        <v>506</v>
      </c>
      <c r="H16" s="622"/>
      <c r="I16" s="623"/>
      <c r="J16" s="617"/>
      <c r="K16" s="592"/>
      <c r="L16" s="592"/>
      <c r="M16" s="592"/>
      <c r="N16" s="592"/>
    </row>
    <row r="17" spans="1:14" s="572" customFormat="1" ht="18.75">
      <c r="A17" s="592"/>
      <c r="B17" s="592"/>
      <c r="C17" s="592"/>
      <c r="D17" s="592"/>
      <c r="F17" s="621"/>
      <c r="G17" s="567" t="s">
        <v>505</v>
      </c>
      <c r="H17" s="622"/>
      <c r="I17" s="623"/>
      <c r="J17" s="617"/>
      <c r="K17" s="592"/>
      <c r="L17" s="592"/>
      <c r="M17" s="592"/>
      <c r="N17" s="592"/>
    </row>
    <row r="18" spans="1:14" s="615" customFormat="1" ht="3" customHeight="1">
      <c r="A18" s="616"/>
      <c r="B18" s="616"/>
      <c r="C18" s="616"/>
      <c r="D18" s="616"/>
      <c r="F18" s="627"/>
      <c r="G18" s="628"/>
      <c r="H18" s="629"/>
      <c r="I18" s="630"/>
      <c r="J18" s="616"/>
      <c r="K18" s="616"/>
      <c r="L18" s="616"/>
      <c r="M18" s="616"/>
      <c r="N18" s="616"/>
    </row>
    <row r="19" spans="1:14" s="615" customFormat="1" ht="15" customHeight="1">
      <c r="A19" s="616"/>
      <c r="B19" s="616"/>
      <c r="C19" s="616"/>
      <c r="D19" s="616"/>
      <c r="F19" s="614"/>
      <c r="G19" s="1195" t="s">
        <v>593</v>
      </c>
      <c r="H19" s="1195"/>
      <c r="I19" s="596"/>
      <c r="J19" s="616"/>
      <c r="K19" s="616"/>
      <c r="L19" s="616"/>
      <c r="M19" s="616"/>
      <c r="N19" s="616"/>
    </row>
  </sheetData>
  <sheetProtection algorithmName="SHA-512" hashValue="PMjJnbR+uKD9nqPWAUG6J5yGBp5h80c16q8HSySfHANvTUBVMjgkeO7J7Bh5w8fgMeLVEhnrNAQ0TkDFfzRvNg==" saltValue="Inx+dZt3W6VxQbIBR5uGBg=="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8" width="10.5703125" style="587"/>
    <col min="29" max="16384" width="10.5703125" style="525"/>
  </cols>
  <sheetData>
    <row r="1" spans="1:28" hidden="1">
      <c r="Q1" s="585"/>
      <c r="R1" s="585"/>
    </row>
    <row r="2" spans="1:28" hidden="1">
      <c r="U2" s="585"/>
    </row>
    <row r="3" spans="1:28" hidden="1"/>
    <row r="4" spans="1:28" ht="3" customHeight="1">
      <c r="J4" s="531"/>
      <c r="K4" s="531"/>
      <c r="L4" s="526"/>
      <c r="M4" s="526"/>
      <c r="N4" s="526"/>
      <c r="O4" s="534"/>
      <c r="P4" s="534"/>
      <c r="Q4" s="534"/>
      <c r="R4" s="534"/>
      <c r="S4" s="534"/>
      <c r="T4" s="534"/>
      <c r="U4" s="534"/>
    </row>
    <row r="5" spans="1:28" ht="22.5" customHeight="1">
      <c r="J5" s="531"/>
      <c r="K5" s="531"/>
      <c r="L5" s="1228" t="s">
        <v>631</v>
      </c>
      <c r="M5" s="1228"/>
      <c r="N5" s="1228"/>
      <c r="O5" s="1228"/>
      <c r="P5" s="1228"/>
      <c r="Q5" s="1228"/>
      <c r="R5" s="1228"/>
      <c r="S5" s="1228"/>
      <c r="T5" s="1228"/>
      <c r="U5" s="666"/>
    </row>
    <row r="6" spans="1:28" ht="3" customHeight="1">
      <c r="J6" s="531"/>
      <c r="K6" s="531"/>
      <c r="L6" s="526"/>
      <c r="M6" s="526"/>
      <c r="N6" s="526"/>
      <c r="O6" s="530"/>
      <c r="P6" s="530"/>
      <c r="Q6" s="530"/>
      <c r="R6" s="530"/>
      <c r="S6" s="530"/>
      <c r="T6" s="530"/>
      <c r="U6" s="530"/>
      <c r="V6" s="534"/>
    </row>
    <row r="7" spans="1:28" s="572" customFormat="1" ht="22.5">
      <c r="A7" s="592"/>
      <c r="B7" s="592"/>
      <c r="C7" s="592"/>
      <c r="D7" s="592"/>
      <c r="E7" s="592"/>
      <c r="F7" s="592"/>
      <c r="G7" s="592"/>
      <c r="H7" s="592"/>
      <c r="L7" s="501"/>
      <c r="M7" s="619" t="s">
        <v>502</v>
      </c>
      <c r="N7" s="668"/>
      <c r="O7" s="1205" t="str">
        <f>IF(NameOrPr_ch="",IF(NameOrPr="","",NameOrPr),NameOrPr_ch)</f>
        <v>Министерство тарифного регулирования и энергетики Челябинской области</v>
      </c>
      <c r="P7" s="1205"/>
      <c r="Q7" s="1205"/>
      <c r="R7" s="1205"/>
      <c r="S7" s="1205"/>
      <c r="T7" s="1205"/>
      <c r="U7" s="584"/>
      <c r="V7" s="584"/>
      <c r="W7" s="521"/>
      <c r="X7" s="592"/>
      <c r="Y7" s="592"/>
      <c r="Z7" s="592"/>
      <c r="AA7" s="592"/>
      <c r="AB7" s="592"/>
    </row>
    <row r="8" spans="1:28" s="572" customFormat="1" ht="18.75">
      <c r="A8" s="592"/>
      <c r="B8" s="592"/>
      <c r="C8" s="592"/>
      <c r="D8" s="592"/>
      <c r="E8" s="592"/>
      <c r="F8" s="592"/>
      <c r="G8" s="592"/>
      <c r="H8" s="592"/>
      <c r="L8" s="501"/>
      <c r="M8" s="619" t="s">
        <v>596</v>
      </c>
      <c r="N8" s="668"/>
      <c r="O8" s="1205" t="str">
        <f>IF(datePr_ch="",IF(datePr="","",datePr),datePr_ch)</f>
        <v>08.12.2022</v>
      </c>
      <c r="P8" s="1205"/>
      <c r="Q8" s="1205"/>
      <c r="R8" s="1205"/>
      <c r="S8" s="1205"/>
      <c r="T8" s="1205"/>
      <c r="U8" s="584"/>
      <c r="V8" s="584"/>
      <c r="W8" s="521"/>
      <c r="X8" s="592"/>
      <c r="Y8" s="592"/>
      <c r="Z8" s="592"/>
      <c r="AA8" s="592"/>
      <c r="AB8" s="592"/>
    </row>
    <row r="9" spans="1:28" s="572" customFormat="1" ht="18.75">
      <c r="A9" s="592"/>
      <c r="B9" s="592"/>
      <c r="C9" s="592"/>
      <c r="D9" s="592"/>
      <c r="E9" s="592"/>
      <c r="F9" s="592"/>
      <c r="G9" s="592"/>
      <c r="H9" s="592"/>
      <c r="L9" s="554"/>
      <c r="M9" s="619" t="s">
        <v>595</v>
      </c>
      <c r="N9" s="668"/>
      <c r="O9" s="1205" t="str">
        <f>IF(numberPr_ch="",IF(numberPr="","",numberPr),numberPr_ch)</f>
        <v>106/2</v>
      </c>
      <c r="P9" s="1205"/>
      <c r="Q9" s="1205"/>
      <c r="R9" s="1205"/>
      <c r="S9" s="1205"/>
      <c r="T9" s="1205"/>
      <c r="U9" s="584"/>
      <c r="V9" s="584"/>
      <c r="W9" s="521"/>
      <c r="X9" s="592"/>
      <c r="Y9" s="592"/>
      <c r="Z9" s="592"/>
      <c r="AA9" s="592"/>
      <c r="AB9" s="592"/>
    </row>
    <row r="10" spans="1:28" s="572" customFormat="1" ht="18.75">
      <c r="A10" s="592"/>
      <c r="B10" s="592"/>
      <c r="C10" s="592"/>
      <c r="D10" s="592"/>
      <c r="E10" s="592"/>
      <c r="F10" s="592"/>
      <c r="G10" s="592"/>
      <c r="H10" s="592"/>
      <c r="L10" s="554"/>
      <c r="M10" s="619" t="s">
        <v>501</v>
      </c>
      <c r="N10" s="668"/>
      <c r="O10" s="1205" t="str">
        <f>IF(IstPub_ch="",IF(IstPub="","",IstPub),IstPub_ch)</f>
        <v xml:space="preserve">Официальный сайт Министерства тарифного регулирования и энергетики </v>
      </c>
      <c r="P10" s="1205"/>
      <c r="Q10" s="1205"/>
      <c r="R10" s="1205"/>
      <c r="S10" s="1205"/>
      <c r="T10" s="1205"/>
      <c r="U10" s="584"/>
      <c r="V10" s="584"/>
      <c r="W10" s="521"/>
      <c r="X10" s="592"/>
      <c r="Y10" s="592"/>
      <c r="Z10" s="592"/>
      <c r="AA10" s="592"/>
      <c r="AB10" s="592"/>
    </row>
    <row r="11" spans="1:28" s="572" customFormat="1" ht="11.25" hidden="1">
      <c r="A11" s="592"/>
      <c r="B11" s="592"/>
      <c r="C11" s="592"/>
      <c r="D11" s="592"/>
      <c r="E11" s="592"/>
      <c r="F11" s="592"/>
      <c r="G11" s="592"/>
      <c r="H11" s="592"/>
      <c r="L11" s="1229"/>
      <c r="M11" s="1229"/>
      <c r="N11" s="568"/>
      <c r="O11" s="584"/>
      <c r="P11" s="584"/>
      <c r="Q11" s="584"/>
      <c r="R11" s="584"/>
      <c r="S11" s="584"/>
      <c r="T11" s="584"/>
      <c r="U11" s="590" t="s">
        <v>373</v>
      </c>
      <c r="X11" s="592"/>
      <c r="Y11" s="592"/>
      <c r="Z11" s="592"/>
      <c r="AA11" s="592"/>
      <c r="AB11" s="592"/>
    </row>
    <row r="12" spans="1:28">
      <c r="J12" s="531"/>
      <c r="K12" s="531"/>
      <c r="L12" s="526"/>
      <c r="M12" s="526"/>
      <c r="N12" s="504"/>
      <c r="O12" s="1206"/>
      <c r="P12" s="1206"/>
      <c r="Q12" s="1206"/>
      <c r="R12" s="1206"/>
      <c r="S12" s="1206"/>
      <c r="T12" s="1206"/>
      <c r="U12" s="1206"/>
    </row>
    <row r="13" spans="1:28">
      <c r="J13" s="531"/>
      <c r="K13" s="531"/>
      <c r="L13" s="1157" t="s">
        <v>454</v>
      </c>
      <c r="M13" s="1157"/>
      <c r="N13" s="1157"/>
      <c r="O13" s="1157"/>
      <c r="P13" s="1157"/>
      <c r="Q13" s="1157"/>
      <c r="R13" s="1157"/>
      <c r="S13" s="1157"/>
      <c r="T13" s="1157"/>
      <c r="U13" s="1157"/>
      <c r="V13" s="1157"/>
      <c r="W13" s="1157" t="s">
        <v>455</v>
      </c>
    </row>
    <row r="14" spans="1:28" ht="14.25" customHeight="1">
      <c r="J14" s="531"/>
      <c r="K14" s="531"/>
      <c r="L14" s="1212" t="s">
        <v>92</v>
      </c>
      <c r="M14" s="1212" t="s">
        <v>639</v>
      </c>
      <c r="N14" s="663"/>
      <c r="O14" s="1213" t="s">
        <v>641</v>
      </c>
      <c r="P14" s="1214"/>
      <c r="Q14" s="1214"/>
      <c r="R14" s="1214"/>
      <c r="S14" s="1214"/>
      <c r="T14" s="1215"/>
      <c r="U14" s="1223" t="s">
        <v>341</v>
      </c>
      <c r="V14" s="1209" t="s">
        <v>275</v>
      </c>
      <c r="W14" s="1157"/>
    </row>
    <row r="15" spans="1:28" ht="14.25" customHeight="1">
      <c r="J15" s="531"/>
      <c r="K15" s="531"/>
      <c r="L15" s="1212"/>
      <c r="M15" s="1212"/>
      <c r="N15" s="664"/>
      <c r="O15" s="1218" t="s">
        <v>605</v>
      </c>
      <c r="P15" s="1216" t="s">
        <v>271</v>
      </c>
      <c r="Q15" s="1217"/>
      <c r="R15" s="1220" t="s">
        <v>654</v>
      </c>
      <c r="S15" s="1221"/>
      <c r="T15" s="1222"/>
      <c r="U15" s="1224"/>
      <c r="V15" s="1210"/>
      <c r="W15" s="1157"/>
    </row>
    <row r="16" spans="1:28" ht="33.75" customHeight="1">
      <c r="J16" s="531"/>
      <c r="K16" s="531"/>
      <c r="L16" s="1212"/>
      <c r="M16" s="1212"/>
      <c r="N16" s="665"/>
      <c r="O16" s="1219"/>
      <c r="P16" s="537" t="s">
        <v>606</v>
      </c>
      <c r="Q16" s="537" t="s">
        <v>6</v>
      </c>
      <c r="R16" s="538" t="s">
        <v>274</v>
      </c>
      <c r="S16" s="1207" t="s">
        <v>273</v>
      </c>
      <c r="T16" s="1208"/>
      <c r="U16" s="1225"/>
      <c r="V16" s="1211"/>
      <c r="W16" s="1157"/>
    </row>
    <row r="17" spans="1:28">
      <c r="J17" s="531"/>
      <c r="K17" s="571">
        <v>1</v>
      </c>
      <c r="L17" s="649" t="s">
        <v>93</v>
      </c>
      <c r="M17" s="649" t="s">
        <v>49</v>
      </c>
      <c r="N17" s="651" t="str">
        <f ca="1">OFFSET(N17,0,-1)</f>
        <v>2</v>
      </c>
      <c r="O17" s="650">
        <f ca="1">OFFSET(O17,0,-1)+1</f>
        <v>3</v>
      </c>
      <c r="P17" s="650">
        <f ca="1">OFFSET(P17,0,-1)+1</f>
        <v>4</v>
      </c>
      <c r="Q17" s="650">
        <f ca="1">OFFSET(Q17,0,-1)+1</f>
        <v>5</v>
      </c>
      <c r="R17" s="650">
        <f ca="1">OFFSET(R17,0,-1)+1</f>
        <v>6</v>
      </c>
      <c r="S17" s="1230">
        <f ca="1">OFFSET(S17,0,-1)+1</f>
        <v>7</v>
      </c>
      <c r="T17" s="1230"/>
      <c r="U17" s="650">
        <f ca="1">OFFSET(U17,0,-2)+1</f>
        <v>8</v>
      </c>
      <c r="V17" s="651">
        <f ca="1">OFFSET(V17,0,-1)</f>
        <v>8</v>
      </c>
      <c r="W17" s="650">
        <f ca="1">OFFSET(W17,0,-1)+1</f>
        <v>9</v>
      </c>
    </row>
    <row r="18" spans="1:28" ht="22.5">
      <c r="A18" s="1231">
        <v>1</v>
      </c>
      <c r="B18" s="849"/>
      <c r="C18" s="849"/>
      <c r="D18" s="849"/>
      <c r="E18" s="850"/>
      <c r="F18" s="851"/>
      <c r="G18" s="851"/>
      <c r="H18" s="851"/>
      <c r="I18" s="852"/>
      <c r="J18" s="847"/>
      <c r="K18" s="854"/>
      <c r="L18" s="595">
        <f>mergeValue(A18)</f>
        <v>1</v>
      </c>
      <c r="M18" s="643" t="s">
        <v>20</v>
      </c>
      <c r="N18" s="648"/>
      <c r="O18" s="1232"/>
      <c r="P18" s="1232"/>
      <c r="Q18" s="1232"/>
      <c r="R18" s="1232"/>
      <c r="S18" s="1232"/>
      <c r="T18" s="1232"/>
      <c r="U18" s="1232"/>
      <c r="V18" s="1232"/>
      <c r="W18" s="632" t="s">
        <v>476</v>
      </c>
      <c r="Y18" s="591"/>
      <c r="Z18" s="591" t="str">
        <f t="shared" ref="Z18:Z31" si="0">IF(M18="","",M18 )</f>
        <v>Наименование тарифа</v>
      </c>
      <c r="AA18" s="591"/>
      <c r="AB18" s="591"/>
    </row>
    <row r="19" spans="1:28" ht="22.5">
      <c r="A19" s="1231"/>
      <c r="B19" s="1231">
        <v>1</v>
      </c>
      <c r="C19" s="849"/>
      <c r="D19" s="849"/>
      <c r="E19" s="851"/>
      <c r="F19" s="851"/>
      <c r="G19" s="851"/>
      <c r="H19" s="851"/>
      <c r="I19" s="846"/>
      <c r="J19" s="845"/>
      <c r="K19" s="848"/>
      <c r="L19" s="595" t="str">
        <f>mergeValue(A19) &amp;"."&amp; mergeValue(B19)</f>
        <v>1.1</v>
      </c>
      <c r="M19" s="548" t="s">
        <v>16</v>
      </c>
      <c r="N19" s="648"/>
      <c r="O19" s="1232"/>
      <c r="P19" s="1232"/>
      <c r="Q19" s="1232"/>
      <c r="R19" s="1232"/>
      <c r="S19" s="1232"/>
      <c r="T19" s="1232"/>
      <c r="U19" s="1232"/>
      <c r="V19" s="1232"/>
      <c r="W19" s="632" t="s">
        <v>477</v>
      </c>
      <c r="Y19" s="591"/>
      <c r="Z19" s="591" t="str">
        <f t="shared" si="0"/>
        <v>Территория действия тарифа</v>
      </c>
      <c r="AA19" s="591"/>
      <c r="AB19" s="591"/>
    </row>
    <row r="20" spans="1:28" ht="22.5">
      <c r="A20" s="1231"/>
      <c r="B20" s="1231"/>
      <c r="C20" s="1231">
        <v>1</v>
      </c>
      <c r="D20" s="849"/>
      <c r="E20" s="851"/>
      <c r="F20" s="851"/>
      <c r="G20" s="851"/>
      <c r="H20" s="851"/>
      <c r="I20" s="853"/>
      <c r="J20" s="845"/>
      <c r="K20" s="848"/>
      <c r="L20" s="595" t="str">
        <f>mergeValue(A20) &amp;"."&amp; mergeValue(B20)&amp;"."&amp; mergeValue(C20)</f>
        <v>1.1.1</v>
      </c>
      <c r="M20" s="549" t="s">
        <v>7</v>
      </c>
      <c r="N20" s="648"/>
      <c r="O20" s="1232"/>
      <c r="P20" s="1232"/>
      <c r="Q20" s="1232"/>
      <c r="R20" s="1232"/>
      <c r="S20" s="1232"/>
      <c r="T20" s="1232"/>
      <c r="U20" s="1232"/>
      <c r="V20" s="1232"/>
      <c r="W20" s="632" t="s">
        <v>633</v>
      </c>
      <c r="Y20" s="591"/>
      <c r="Z20" s="591" t="str">
        <f t="shared" si="0"/>
        <v xml:space="preserve">Наименование системы теплоснабжения </v>
      </c>
      <c r="AA20" s="591"/>
      <c r="AB20" s="591"/>
    </row>
    <row r="21" spans="1:28" ht="22.5">
      <c r="A21" s="1231"/>
      <c r="B21" s="1231"/>
      <c r="C21" s="1231"/>
      <c r="D21" s="1231">
        <v>1</v>
      </c>
      <c r="E21" s="851"/>
      <c r="F21" s="851"/>
      <c r="G21" s="851"/>
      <c r="H21" s="851"/>
      <c r="I21" s="853"/>
      <c r="J21" s="845"/>
      <c r="K21" s="848"/>
      <c r="L21" s="595" t="str">
        <f>mergeValue(A21) &amp;"."&amp; mergeValue(B21)&amp;"."&amp; mergeValue(C21)&amp;"."&amp; mergeValue(D21)</f>
        <v>1.1.1.1</v>
      </c>
      <c r="M21" s="550" t="s">
        <v>22</v>
      </c>
      <c r="N21" s="648"/>
      <c r="O21" s="1232"/>
      <c r="P21" s="1232"/>
      <c r="Q21" s="1232"/>
      <c r="R21" s="1232"/>
      <c r="S21" s="1232"/>
      <c r="T21" s="1232"/>
      <c r="U21" s="1232"/>
      <c r="V21" s="1232"/>
      <c r="W21" s="632" t="s">
        <v>634</v>
      </c>
      <c r="Y21" s="591"/>
      <c r="Z21" s="591" t="str">
        <f t="shared" si="0"/>
        <v xml:space="preserve">Источник тепловой энергии  </v>
      </c>
      <c r="AA21" s="591"/>
      <c r="AB21" s="591"/>
    </row>
    <row r="22" spans="1:28" ht="101.25">
      <c r="A22" s="1231"/>
      <c r="B22" s="1231"/>
      <c r="C22" s="1231"/>
      <c r="D22" s="1231"/>
      <c r="E22" s="1231">
        <v>1</v>
      </c>
      <c r="F22" s="851"/>
      <c r="G22" s="851"/>
      <c r="H22" s="849">
        <v>1</v>
      </c>
      <c r="I22" s="1231">
        <v>1</v>
      </c>
      <c r="J22" s="851"/>
      <c r="K22" s="856"/>
      <c r="L22" s="595" t="str">
        <f>mergeValue(A22) &amp;"."&amp; mergeValue(B22)&amp;"."&amp; mergeValue(C22)&amp;"."&amp; mergeValue(D22)&amp;"."&amp; mergeValue(E22)</f>
        <v>1.1.1.1.1</v>
      </c>
      <c r="M22" s="556" t="s">
        <v>9</v>
      </c>
      <c r="N22" s="648"/>
      <c r="O22" s="1233"/>
      <c r="P22" s="1233"/>
      <c r="Q22" s="1233"/>
      <c r="R22" s="1233"/>
      <c r="S22" s="1233"/>
      <c r="T22" s="1233"/>
      <c r="U22" s="1233"/>
      <c r="V22" s="1233"/>
      <c r="W22" s="632" t="s">
        <v>638</v>
      </c>
      <c r="Y22" s="591"/>
      <c r="Z22" s="591" t="str">
        <f t="shared" si="0"/>
        <v>Схема подключения теплопотребляющей установки к коллектору источника тепловой энергии</v>
      </c>
      <c r="AA22" s="591"/>
      <c r="AB22" s="591"/>
    </row>
    <row r="23" spans="1:28" ht="90">
      <c r="A23" s="1231"/>
      <c r="B23" s="1231"/>
      <c r="C23" s="1231"/>
      <c r="D23" s="1231"/>
      <c r="E23" s="1231"/>
      <c r="F23" s="1231">
        <v>1</v>
      </c>
      <c r="G23" s="849"/>
      <c r="H23" s="849"/>
      <c r="I23" s="1231"/>
      <c r="J23" s="1231">
        <v>1</v>
      </c>
      <c r="K23" s="857"/>
      <c r="L23" s="595" t="str">
        <f>mergeValue(A23) &amp;"."&amp; mergeValue(B23)&amp;"."&amp; mergeValue(C23)&amp;"."&amp; mergeValue(D23)&amp;"."&amp; mergeValue(E23)&amp;"."&amp; mergeValue(F23)</f>
        <v>1.1.1.1.1.1</v>
      </c>
      <c r="M23" s="557" t="s">
        <v>10</v>
      </c>
      <c r="N23" s="648"/>
      <c r="O23" s="1234"/>
      <c r="P23" s="1235"/>
      <c r="Q23" s="1235"/>
      <c r="R23" s="1235"/>
      <c r="S23" s="1235"/>
      <c r="T23" s="1235"/>
      <c r="U23" s="1235"/>
      <c r="V23" s="1236"/>
      <c r="W23" s="632" t="s">
        <v>636</v>
      </c>
      <c r="Y23" s="591"/>
      <c r="Z23" s="591" t="str">
        <f t="shared" si="0"/>
        <v>Группа потребителей</v>
      </c>
      <c r="AA23" s="591"/>
      <c r="AB23" s="591"/>
    </row>
    <row r="24" spans="1:28" ht="189" customHeight="1">
      <c r="A24" s="1231"/>
      <c r="B24" s="1231"/>
      <c r="C24" s="1231"/>
      <c r="D24" s="1231"/>
      <c r="E24" s="1231"/>
      <c r="F24" s="1231"/>
      <c r="G24" s="849">
        <v>1</v>
      </c>
      <c r="H24" s="849"/>
      <c r="I24" s="1231"/>
      <c r="J24" s="1231"/>
      <c r="K24" s="857">
        <v>1</v>
      </c>
      <c r="L24" s="595" t="str">
        <f>mergeValue(A24) &amp;"."&amp; mergeValue(B24)&amp;"."&amp; mergeValue(C24)&amp;"."&amp; mergeValue(D24)&amp;"."&amp; mergeValue(E24)&amp;"."&amp; mergeValue(F24)&amp;"."&amp; mergeValue(G24)</f>
        <v>1.1.1.1.1.1.1</v>
      </c>
      <c r="M24" s="1070"/>
      <c r="N24" s="648"/>
      <c r="O24" s="564"/>
      <c r="P24" s="564"/>
      <c r="Q24" s="1095"/>
      <c r="R24" s="1226"/>
      <c r="S24" s="1227" t="s">
        <v>84</v>
      </c>
      <c r="T24" s="1226"/>
      <c r="U24" s="1227" t="s">
        <v>85</v>
      </c>
      <c r="V24" s="564"/>
      <c r="W24" s="1202" t="s">
        <v>655</v>
      </c>
      <c r="X24" s="587" t="str">
        <f>strCheckDate(O25:V25)</f>
        <v/>
      </c>
      <c r="Y24" s="591"/>
      <c r="Z24" s="591" t="str">
        <f t="shared" si="0"/>
        <v/>
      </c>
      <c r="AA24" s="591"/>
      <c r="AB24" s="591"/>
    </row>
    <row r="25" spans="1:28" ht="11.25" hidden="1" customHeight="1">
      <c r="A25" s="1231"/>
      <c r="B25" s="1231"/>
      <c r="C25" s="1231"/>
      <c r="D25" s="1231"/>
      <c r="E25" s="1231"/>
      <c r="F25" s="1231"/>
      <c r="G25" s="849"/>
      <c r="H25" s="849"/>
      <c r="I25" s="1231"/>
      <c r="J25" s="1231"/>
      <c r="K25" s="857"/>
      <c r="L25" s="602"/>
      <c r="M25" s="648"/>
      <c r="N25" s="648"/>
      <c r="O25" s="564"/>
      <c r="P25" s="564"/>
      <c r="Q25" s="586" t="str">
        <f>R24 &amp; "-" &amp; T24</f>
        <v>-</v>
      </c>
      <c r="R25" s="1226"/>
      <c r="S25" s="1227"/>
      <c r="T25" s="1226"/>
      <c r="U25" s="1227"/>
      <c r="V25" s="564"/>
      <c r="W25" s="1203"/>
      <c r="Y25" s="591"/>
      <c r="Z25" s="591" t="str">
        <f t="shared" si="0"/>
        <v/>
      </c>
      <c r="AA25" s="591"/>
      <c r="AB25" s="591"/>
    </row>
    <row r="26" spans="1:28" ht="15" customHeight="1">
      <c r="A26" s="1231"/>
      <c r="B26" s="1231"/>
      <c r="C26" s="1231"/>
      <c r="D26" s="1231"/>
      <c r="E26" s="1231"/>
      <c r="F26" s="1231"/>
      <c r="G26" s="851"/>
      <c r="H26" s="849"/>
      <c r="I26" s="1231"/>
      <c r="J26" s="1231"/>
      <c r="K26" s="856"/>
      <c r="L26" s="540"/>
      <c r="M26" s="559" t="s">
        <v>25</v>
      </c>
      <c r="N26" s="566"/>
      <c r="O26" s="566"/>
      <c r="P26" s="566"/>
      <c r="Q26" s="566"/>
      <c r="R26" s="566"/>
      <c r="S26" s="566"/>
      <c r="T26" s="566"/>
      <c r="U26" s="566"/>
      <c r="V26" s="562"/>
      <c r="W26" s="1204"/>
      <c r="Y26" s="591"/>
      <c r="Z26" s="591" t="str">
        <f t="shared" si="0"/>
        <v>Добавить вид теплоносителя (параметры теплоносителя)</v>
      </c>
      <c r="AA26" s="591"/>
      <c r="AB26" s="591"/>
    </row>
    <row r="27" spans="1:28" ht="15" customHeight="1">
      <c r="A27" s="1231"/>
      <c r="B27" s="1231"/>
      <c r="C27" s="1231"/>
      <c r="D27" s="1231"/>
      <c r="E27" s="1231"/>
      <c r="F27" s="851"/>
      <c r="G27" s="851"/>
      <c r="H27" s="849"/>
      <c r="I27" s="1231"/>
      <c r="J27" s="851"/>
      <c r="K27" s="856"/>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row>
    <row r="28" spans="1:28" ht="15" customHeight="1">
      <c r="A28" s="1231"/>
      <c r="B28" s="1231"/>
      <c r="C28" s="1231"/>
      <c r="D28" s="1231"/>
      <c r="E28" s="855"/>
      <c r="F28" s="851"/>
      <c r="G28" s="851"/>
      <c r="H28" s="851"/>
      <c r="I28" s="847"/>
      <c r="J28" s="844"/>
      <c r="K28" s="854"/>
      <c r="L28" s="540"/>
      <c r="M28" s="553" t="s">
        <v>12</v>
      </c>
      <c r="N28" s="566"/>
      <c r="O28" s="566"/>
      <c r="P28" s="566"/>
      <c r="Q28" s="566"/>
      <c r="R28" s="566"/>
      <c r="S28" s="566"/>
      <c r="T28" s="566"/>
      <c r="U28" s="565"/>
      <c r="V28" s="566"/>
      <c r="W28" s="667"/>
      <c r="Y28" s="591"/>
      <c r="Z28" s="591" t="str">
        <f t="shared" si="0"/>
        <v>Добавить схему подключения</v>
      </c>
      <c r="AA28" s="591"/>
      <c r="AB28" s="591"/>
    </row>
    <row r="29" spans="1:28" ht="15" customHeight="1">
      <c r="A29" s="1231"/>
      <c r="B29" s="1231"/>
      <c r="C29" s="1231"/>
      <c r="D29" s="855"/>
      <c r="E29" s="855"/>
      <c r="F29" s="851"/>
      <c r="G29" s="851"/>
      <c r="H29" s="851"/>
      <c r="I29" s="847"/>
      <c r="J29" s="844"/>
      <c r="K29" s="854"/>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row>
    <row r="30" spans="1:28" ht="15" customHeight="1">
      <c r="A30" s="1231"/>
      <c r="B30" s="1231"/>
      <c r="C30" s="855"/>
      <c r="D30" s="855"/>
      <c r="E30" s="855"/>
      <c r="F30" s="855"/>
      <c r="G30" s="860"/>
      <c r="H30" s="847"/>
      <c r="I30" s="858"/>
      <c r="J30" s="844"/>
      <c r="K30" s="859"/>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row>
    <row r="31" spans="1:28" ht="15" customHeight="1">
      <c r="A31" s="1231"/>
      <c r="B31" s="855"/>
      <c r="C31" s="855"/>
      <c r="D31" s="855"/>
      <c r="E31" s="855"/>
      <c r="F31" s="855"/>
      <c r="G31" s="860"/>
      <c r="H31" s="847"/>
      <c r="I31" s="847"/>
      <c r="J31" s="844"/>
      <c r="K31" s="854"/>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row>
    <row r="32" spans="1:28" s="524" customFormat="1" ht="15" customHeight="1">
      <c r="A32" s="843"/>
      <c r="B32" s="843"/>
      <c r="C32" s="843"/>
      <c r="D32" s="843"/>
      <c r="E32" s="843"/>
      <c r="F32" s="843"/>
      <c r="G32" s="843"/>
      <c r="H32" s="843"/>
      <c r="I32" s="843"/>
      <c r="J32" s="843"/>
      <c r="K32" s="843"/>
      <c r="L32" s="494"/>
      <c r="M32" s="567" t="s">
        <v>309</v>
      </c>
      <c r="N32" s="566"/>
      <c r="O32" s="566"/>
      <c r="P32" s="566"/>
      <c r="Q32" s="566"/>
      <c r="R32" s="566"/>
      <c r="S32" s="566"/>
      <c r="T32" s="566"/>
      <c r="U32" s="565"/>
      <c r="V32" s="566"/>
      <c r="W32" s="667"/>
      <c r="X32" s="589"/>
      <c r="Y32" s="589"/>
      <c r="Z32" s="589"/>
      <c r="AA32" s="589"/>
      <c r="AB32" s="589"/>
    </row>
    <row r="33" spans="1:28" ht="11.25">
      <c r="A33" s="525"/>
      <c r="B33" s="525"/>
      <c r="C33" s="525"/>
      <c r="D33" s="525"/>
      <c r="E33" s="525"/>
      <c r="F33" s="525"/>
      <c r="G33" s="525"/>
      <c r="H33" s="525"/>
      <c r="I33" s="525"/>
      <c r="J33" s="525"/>
      <c r="K33" s="525"/>
      <c r="X33" s="525"/>
      <c r="Y33" s="525"/>
      <c r="Z33" s="525"/>
      <c r="AA33" s="525"/>
      <c r="AB33" s="525"/>
    </row>
    <row r="34" spans="1:28" ht="89.25" customHeight="1">
      <c r="L34" s="1">
        <v>1</v>
      </c>
      <c r="M34" s="1195" t="s">
        <v>632</v>
      </c>
      <c r="N34" s="1195"/>
      <c r="O34" s="1195"/>
      <c r="P34" s="1195"/>
      <c r="Q34" s="1195"/>
      <c r="R34" s="1195"/>
      <c r="S34" s="1195"/>
      <c r="T34" s="1195"/>
      <c r="U34" s="1195"/>
      <c r="V34" s="1195"/>
      <c r="W34" s="1195"/>
    </row>
  </sheetData>
  <sheetProtection algorithmName="SHA-512" hashValue="6Sf8+FUYaZVSnyElz0C4gXCfw1iV8biHOWGASuPB2IQNirmjcJ6dBxrP7XYan1ihznunqwAXyIstbyzTJNqLvQ==" saltValue="gsZfikU97WZocG4LhxDYMQ==" spinCount="100000" sheet="1" objects="1" scenarios="1" formatColumns="0" formatRows="0"/>
  <dataConsolidate leftLabels="1"/>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825</vt:i4>
      </vt:variant>
    </vt:vector>
  </HeadingPairs>
  <TitlesOfParts>
    <vt:vector size="837" baseType="lpstr">
      <vt:lpstr>Инструкция</vt:lpstr>
      <vt:lpstr>Титульный</vt:lpstr>
      <vt:lpstr>Территории</vt:lpstr>
      <vt:lpstr>Перечень тарифов</vt:lpstr>
      <vt:lpstr>Форма 1.0.1 | Т-подкл(инд)</vt:lpstr>
      <vt:lpstr>Форма 4.2.5 | Т-подкл(инд)</vt:lpstr>
      <vt:lpstr>Форма 1.0.1 | Форма 4.7</vt:lpstr>
      <vt:lpstr>Форма 4.7</vt:lpstr>
      <vt:lpstr>Форма 1.0.1 | Форма 4.8</vt:lpstr>
      <vt:lpstr>Форма 4.8</vt:lpstr>
      <vt:lpstr>Комментарии</vt:lpstr>
      <vt:lpstr>Проверка</vt:lpstr>
      <vt:lpstr>activity</vt:lpstr>
      <vt:lpstr>add_CS_List05_1</vt:lpstr>
      <vt:lpstr>add_CS_List05_10</vt:lpstr>
      <vt:lpstr>add_CS_List05_13</vt:lpstr>
      <vt:lpstr>add_CS_List05_2</vt:lpstr>
      <vt:lpstr>add_CS_List05_3</vt:lpstr>
      <vt:lpstr>add_CS_List05_3_i</vt:lpstr>
      <vt:lpstr>add_CS_List05_4</vt:lpstr>
      <vt:lpstr>add_CS_List05_5</vt:lpstr>
      <vt:lpstr>add_CS_List05_6</vt:lpstr>
      <vt:lpstr>add_CS_List05_7</vt:lpstr>
      <vt:lpstr>add_CS_List05_8</vt:lpstr>
      <vt:lpstr>add_CT_1</vt:lpstr>
      <vt:lpstr>add_CT_10</vt:lpstr>
      <vt:lpstr>add_CT_13</vt:lpstr>
      <vt:lpstr>add_CT_2</vt:lpstr>
      <vt:lpstr>add_CT_3</vt:lpstr>
      <vt:lpstr>add_CT_3_i</vt:lpstr>
      <vt:lpstr>add_CT_4</vt:lpstr>
      <vt:lpstr>add_CT_5</vt:lpstr>
      <vt:lpstr>add_CT_6</vt:lpstr>
      <vt:lpstr>add_CT_7</vt:lpstr>
      <vt:lpstr>add_CT_8</vt:lpstr>
      <vt:lpstr>add_MO_1</vt:lpstr>
      <vt:lpstr>add_MO_10</vt:lpstr>
      <vt:lpstr>add_MO_13</vt:lpstr>
      <vt:lpstr>add_MO_2</vt:lpstr>
      <vt:lpstr>add_MO_3</vt:lpstr>
      <vt:lpstr>add_MO_3_i</vt:lpstr>
      <vt:lpstr>add_MO_4</vt:lpstr>
      <vt:lpstr>add_MO_5</vt:lpstr>
      <vt:lpstr>add_MO_6</vt:lpstr>
      <vt:lpstr>add_MO_7</vt:lpstr>
      <vt:lpstr>add_MO_8</vt:lpstr>
      <vt:lpstr>add_MO_List05_1</vt:lpstr>
      <vt:lpstr>add_MO_List05_10</vt:lpstr>
      <vt:lpstr>add_MO_List05_13</vt:lpstr>
      <vt:lpstr>add_MO_List05_2</vt:lpstr>
      <vt:lpstr>add_MO_List05_3</vt:lpstr>
      <vt:lpstr>add_MO_List05_3_i</vt:lpstr>
      <vt:lpstr>add_MO_List05_4</vt:lpstr>
      <vt:lpstr>add_MO_List05_5</vt:lpstr>
      <vt:lpstr>add_MO_List05_6</vt:lpstr>
      <vt:lpstr>add_MO_List05_7</vt:lpstr>
      <vt:lpstr>add_MO_List05_8</vt:lpstr>
      <vt:lpstr>add_MR_List05_1</vt:lpstr>
      <vt:lpstr>add_MR_List05_10</vt:lpstr>
      <vt:lpstr>add_MR_List05_13</vt:lpstr>
      <vt:lpstr>add_MR_List05_2</vt:lpstr>
      <vt:lpstr>add_MR_List05_3</vt:lpstr>
      <vt:lpstr>add_MR_List05_3_i</vt:lpstr>
      <vt:lpstr>add_MR_List05_4</vt:lpstr>
      <vt:lpstr>add_MR_List05_5</vt:lpstr>
      <vt:lpstr>add_MR_List05_6</vt:lpstr>
      <vt:lpstr>add_MR_List05_7</vt:lpstr>
      <vt:lpstr>add_MR_List05_8</vt:lpstr>
      <vt:lpstr>add_POST_5</vt:lpstr>
      <vt:lpstr>add_Rate_1</vt:lpstr>
      <vt:lpstr>add_Rate_10</vt:lpstr>
      <vt:lpstr>add_Rate_13</vt:lpstr>
      <vt:lpstr>add_Rate_2</vt:lpstr>
      <vt:lpstr>add_Rate_3</vt:lpstr>
      <vt:lpstr>add_Rate_3_i</vt:lpstr>
      <vt:lpstr>add_Rate_4</vt:lpstr>
      <vt:lpstr>add_Rate_5</vt:lpstr>
      <vt:lpstr>add_Rate_6</vt:lpstr>
      <vt:lpstr>add_Rate_7</vt:lpstr>
      <vt:lpstr>add_Rate_8</vt:lpstr>
      <vt:lpstr>add_Scheme_6</vt:lpstr>
      <vt:lpstr>add_TER_List05_1</vt:lpstr>
      <vt:lpstr>add_TER_List05_10</vt:lpstr>
      <vt:lpstr>add_TER_List05_13</vt:lpstr>
      <vt:lpstr>add_TER_List05_2</vt:lpstr>
      <vt:lpstr>add_TER_List05_3</vt:lpstr>
      <vt:lpstr>add_TER_List05_3_i</vt:lpstr>
      <vt:lpstr>add_TER_List05_4</vt:lpstr>
      <vt:lpstr>add_TER_List05_5</vt:lpstr>
      <vt:lpstr>add_TER_List05_6</vt:lpstr>
      <vt:lpstr>add_TER_List05_7</vt:lpstr>
      <vt:lpstr>add_TER_List05_8</vt:lpstr>
      <vt:lpstr>add_Warm_1</vt:lpstr>
      <vt:lpstr>add_Warm_10</vt:lpstr>
      <vt:lpstr>add_Warm_13</vt:lpstr>
      <vt:lpstr>add_Warm_2</vt:lpstr>
      <vt:lpstr>add_Warm_3</vt:lpstr>
      <vt:lpstr>add_Warm_3_i</vt:lpstr>
      <vt:lpstr>add_Warm_4</vt:lpstr>
      <vt:lpstr>add_Warm_5</vt:lpstr>
      <vt:lpstr>add_Warm_6</vt:lpstr>
      <vt:lpstr>add_Warm_7</vt:lpstr>
      <vt:lpstr>add_Warm_8</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Вишняков Александр Сергеевич</cp:lastModifiedBy>
  <cp:lastPrinted>2013-08-29T08:11:20Z</cp:lastPrinted>
  <dcterms:created xsi:type="dcterms:W3CDTF">2004-05-21T07:18:45Z</dcterms:created>
  <dcterms:modified xsi:type="dcterms:W3CDTF">2024-03-11T04:21:24Z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